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4/Week 33/"/>
    </mc:Choice>
  </mc:AlternateContent>
  <xr:revisionPtr revIDLastSave="43" documentId="8_{BC9B58CE-B007-42B4-B6D2-642815FFA0E9}" xr6:coauthVersionLast="47" xr6:coauthVersionMax="47" xr10:uidLastSave="{7E74D49D-4B9A-45D4-A2C8-050A6AA2BF7D}"/>
  <bookViews>
    <workbookView xWindow="37320" yWindow="3555" windowWidth="29040" windowHeight="15720" activeTab="3" xr2:uid="{15063FFD-CDED-46B3-ADB3-FDC48F5A409E}"/>
  </bookViews>
  <sheets>
    <sheet name="Vergelijking o.b.v. peildatum" sheetId="1" r:id="rId1"/>
    <sheet name="Herkomst &amp; Toelatingscategorie" sheetId="2" r:id="rId2"/>
    <sheet name="Instroomprognoses obv week 33" sheetId="3" r:id="rId3"/>
    <sheet name="SL marktaandeel per opleiding" sheetId="4" r:id="rId4"/>
  </sheets>
  <definedNames>
    <definedName name="_xlnm._FilterDatabase" localSheetId="1" hidden="1">'Herkomst &amp; Toelatingscategorie'!$A$12:$L$208</definedName>
    <definedName name="_xlnm._FilterDatabase" localSheetId="0" hidden="1">'Vergelijking o.b.v. peildatum'!$A$11:$I$65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1" i="4" l="1"/>
  <c r="L301" i="4"/>
  <c r="I301" i="4"/>
  <c r="H301" i="4"/>
  <c r="E301" i="4"/>
  <c r="D301" i="4"/>
  <c r="F294" i="4" s="1"/>
  <c r="N300" i="4"/>
  <c r="O300" i="4" s="1"/>
  <c r="J300" i="4"/>
  <c r="N299" i="4"/>
  <c r="O299" i="4" s="1"/>
  <c r="J299" i="4"/>
  <c r="F299" i="4"/>
  <c r="K299" i="4" s="1"/>
  <c r="N298" i="4"/>
  <c r="J298" i="4"/>
  <c r="O298" i="4" s="1"/>
  <c r="O297" i="4"/>
  <c r="N297" i="4"/>
  <c r="J297" i="4"/>
  <c r="N296" i="4"/>
  <c r="O296" i="4" s="1"/>
  <c r="J296" i="4"/>
  <c r="O295" i="4"/>
  <c r="N295" i="4"/>
  <c r="J295" i="4"/>
  <c r="N294" i="4"/>
  <c r="O294" i="4" s="1"/>
  <c r="J294" i="4"/>
  <c r="K294" i="4" s="1"/>
  <c r="N293" i="4"/>
  <c r="O293" i="4" s="1"/>
  <c r="J293" i="4"/>
  <c r="K293" i="4" s="1"/>
  <c r="F293" i="4"/>
  <c r="N292" i="4"/>
  <c r="O292" i="4" s="1"/>
  <c r="J292" i="4"/>
  <c r="M218" i="4"/>
  <c r="L218" i="4"/>
  <c r="N211" i="4" s="1"/>
  <c r="O211" i="4" s="1"/>
  <c r="I218" i="4"/>
  <c r="H218" i="4"/>
  <c r="E218" i="4"/>
  <c r="D218" i="4"/>
  <c r="F216" i="4" s="1"/>
  <c r="K216" i="4" s="1"/>
  <c r="J217" i="4"/>
  <c r="K217" i="4" s="1"/>
  <c r="F217" i="4"/>
  <c r="N216" i="4"/>
  <c r="O216" i="4" s="1"/>
  <c r="J216" i="4"/>
  <c r="N215" i="4"/>
  <c r="O215" i="4" s="1"/>
  <c r="J215" i="4"/>
  <c r="F215" i="4"/>
  <c r="K215" i="4" s="1"/>
  <c r="J214" i="4"/>
  <c r="K214" i="4" s="1"/>
  <c r="F214" i="4"/>
  <c r="K213" i="4"/>
  <c r="J213" i="4"/>
  <c r="F213" i="4"/>
  <c r="J212" i="4"/>
  <c r="K212" i="4" s="1"/>
  <c r="F212" i="4"/>
  <c r="J211" i="4"/>
  <c r="K211" i="4" s="1"/>
  <c r="F211" i="4"/>
  <c r="N210" i="4"/>
  <c r="O210" i="4" s="1"/>
  <c r="J210" i="4"/>
  <c r="K210" i="4" s="1"/>
  <c r="F210" i="4"/>
  <c r="J209" i="4"/>
  <c r="K209" i="4" s="1"/>
  <c r="F209" i="4"/>
  <c r="N208" i="4"/>
  <c r="O208" i="4" s="1"/>
  <c r="J208" i="4"/>
  <c r="F208" i="4"/>
  <c r="K208" i="4" s="1"/>
  <c r="M206" i="4"/>
  <c r="L206" i="4"/>
  <c r="N199" i="4" s="1"/>
  <c r="O199" i="4" s="1"/>
  <c r="I206" i="4"/>
  <c r="H206" i="4"/>
  <c r="E206" i="4"/>
  <c r="D206" i="4"/>
  <c r="J205" i="4"/>
  <c r="K205" i="4" s="1"/>
  <c r="F205" i="4"/>
  <c r="N204" i="4"/>
  <c r="O204" i="4" s="1"/>
  <c r="J204" i="4"/>
  <c r="F204" i="4"/>
  <c r="K204" i="4" s="1"/>
  <c r="J203" i="4"/>
  <c r="F203" i="4"/>
  <c r="K203" i="4" s="1"/>
  <c r="J202" i="4"/>
  <c r="K202" i="4" s="1"/>
  <c r="F202" i="4"/>
  <c r="K201" i="4"/>
  <c r="J201" i="4"/>
  <c r="F201" i="4"/>
  <c r="J200" i="4"/>
  <c r="K200" i="4" s="1"/>
  <c r="F200" i="4"/>
  <c r="J199" i="4"/>
  <c r="K199" i="4" s="1"/>
  <c r="F199" i="4"/>
  <c r="N198" i="4"/>
  <c r="O198" i="4" s="1"/>
  <c r="J198" i="4"/>
  <c r="K198" i="4" s="1"/>
  <c r="F198" i="4"/>
  <c r="J197" i="4"/>
  <c r="K197" i="4" s="1"/>
  <c r="F197" i="4"/>
  <c r="N196" i="4"/>
  <c r="O196" i="4" s="1"/>
  <c r="J196" i="4"/>
  <c r="F196" i="4"/>
  <c r="K196" i="4" s="1"/>
  <c r="M194" i="4"/>
  <c r="L194" i="4"/>
  <c r="N190" i="4" s="1"/>
  <c r="O190" i="4" s="1"/>
  <c r="I194" i="4"/>
  <c r="H194" i="4"/>
  <c r="E194" i="4"/>
  <c r="D194" i="4"/>
  <c r="J193" i="4"/>
  <c r="K193" i="4" s="1"/>
  <c r="F193" i="4"/>
  <c r="N192" i="4"/>
  <c r="O192" i="4" s="1"/>
  <c r="J192" i="4"/>
  <c r="F192" i="4"/>
  <c r="K192" i="4" s="1"/>
  <c r="N191" i="4"/>
  <c r="O191" i="4" s="1"/>
  <c r="J191" i="4"/>
  <c r="F191" i="4"/>
  <c r="K191" i="4" s="1"/>
  <c r="J190" i="4"/>
  <c r="K190" i="4" s="1"/>
  <c r="F190" i="4"/>
  <c r="K189" i="4"/>
  <c r="J189" i="4"/>
  <c r="F189" i="4"/>
  <c r="J188" i="4"/>
  <c r="K188" i="4" s="1"/>
  <c r="F188" i="4"/>
  <c r="M186" i="4"/>
  <c r="L186" i="4"/>
  <c r="I186" i="4"/>
  <c r="H186" i="4"/>
  <c r="E186" i="4"/>
  <c r="D186" i="4"/>
  <c r="F185" i="4" s="1"/>
  <c r="K185" i="4" s="1"/>
  <c r="O185" i="4"/>
  <c r="N185" i="4"/>
  <c r="J185" i="4"/>
  <c r="N184" i="4"/>
  <c r="O184" i="4" s="1"/>
  <c r="J184" i="4"/>
  <c r="O183" i="4"/>
  <c r="N183" i="4"/>
  <c r="J183" i="4"/>
  <c r="M153" i="4"/>
  <c r="L153" i="4"/>
  <c r="N151" i="4" s="1"/>
  <c r="I153" i="4"/>
  <c r="H153" i="4"/>
  <c r="J152" i="4" s="1"/>
  <c r="K152" i="4" s="1"/>
  <c r="E153" i="4"/>
  <c r="D153" i="4"/>
  <c r="F152" i="4"/>
  <c r="F151" i="4"/>
  <c r="F150" i="4"/>
  <c r="F149" i="4"/>
  <c r="N148" i="4"/>
  <c r="F148" i="4"/>
  <c r="M131" i="4"/>
  <c r="L131" i="4"/>
  <c r="N127" i="4" s="1"/>
  <c r="O127" i="4" s="1"/>
  <c r="I131" i="4"/>
  <c r="H131" i="4"/>
  <c r="E131" i="4"/>
  <c r="D131" i="4"/>
  <c r="J130" i="4"/>
  <c r="K130" i="4" s="1"/>
  <c r="F130" i="4"/>
  <c r="N129" i="4"/>
  <c r="O129" i="4" s="1"/>
  <c r="J129" i="4"/>
  <c r="K129" i="4" s="1"/>
  <c r="F129" i="4"/>
  <c r="J128" i="4"/>
  <c r="F128" i="4"/>
  <c r="K128" i="4" s="1"/>
  <c r="J127" i="4"/>
  <c r="K127" i="4" s="1"/>
  <c r="F127" i="4"/>
  <c r="K126" i="4"/>
  <c r="J126" i="4"/>
  <c r="F126" i="4"/>
  <c r="J125" i="4"/>
  <c r="K125" i="4" s="1"/>
  <c r="F125" i="4"/>
  <c r="M123" i="4"/>
  <c r="L123" i="4"/>
  <c r="I123" i="4"/>
  <c r="H123" i="4"/>
  <c r="E123" i="4"/>
  <c r="D123" i="4"/>
  <c r="F119" i="4" s="1"/>
  <c r="O122" i="4"/>
  <c r="N122" i="4"/>
  <c r="J122" i="4"/>
  <c r="N121" i="4"/>
  <c r="O121" i="4" s="1"/>
  <c r="J121" i="4"/>
  <c r="O120" i="4"/>
  <c r="N120" i="4"/>
  <c r="J120" i="4"/>
  <c r="N119" i="4"/>
  <c r="O119" i="4" s="1"/>
  <c r="J119" i="4"/>
  <c r="N118" i="4"/>
  <c r="O118" i="4" s="1"/>
  <c r="J118" i="4"/>
  <c r="K118" i="4" s="1"/>
  <c r="F118" i="4"/>
  <c r="N117" i="4"/>
  <c r="O117" i="4" s="1"/>
  <c r="J117" i="4"/>
  <c r="N116" i="4"/>
  <c r="O116" i="4" s="1"/>
  <c r="J116" i="4"/>
  <c r="F116" i="4"/>
  <c r="K116" i="4" s="1"/>
  <c r="N115" i="4"/>
  <c r="O115" i="4" s="1"/>
  <c r="J115" i="4"/>
  <c r="K115" i="4" s="1"/>
  <c r="F115" i="4"/>
  <c r="O114" i="4"/>
  <c r="N114" i="4"/>
  <c r="J114" i="4"/>
  <c r="N113" i="4"/>
  <c r="O113" i="4" s="1"/>
  <c r="J113" i="4"/>
  <c r="O112" i="4"/>
  <c r="N112" i="4"/>
  <c r="J112" i="4"/>
  <c r="H38" i="3"/>
  <c r="G38" i="3"/>
  <c r="F38" i="3"/>
  <c r="D38" i="3"/>
  <c r="C38" i="3"/>
  <c r="B38" i="3"/>
  <c r="I37" i="3"/>
  <c r="I36" i="3"/>
  <c r="I35" i="3"/>
  <c r="I34" i="3"/>
  <c r="I33" i="3"/>
  <c r="I32" i="3"/>
  <c r="I31" i="3"/>
  <c r="I30" i="3"/>
  <c r="I29" i="3"/>
  <c r="I28" i="3"/>
  <c r="I27" i="3"/>
  <c r="I26" i="3"/>
  <c r="I25" i="3"/>
  <c r="I24" i="3"/>
  <c r="I23" i="3"/>
  <c r="I22" i="3"/>
  <c r="I21" i="3"/>
  <c r="I20" i="3"/>
  <c r="I19" i="3"/>
  <c r="I18" i="3"/>
  <c r="H17" i="3"/>
  <c r="G17" i="3"/>
  <c r="F17" i="3"/>
  <c r="D17" i="3"/>
  <c r="C17" i="3"/>
  <c r="B17" i="3"/>
  <c r="I16" i="3"/>
  <c r="I15" i="3"/>
  <c r="I14" i="3"/>
  <c r="I13" i="3"/>
  <c r="I12" i="3"/>
  <c r="I11" i="3"/>
  <c r="I10" i="3"/>
  <c r="I9" i="3"/>
  <c r="I8" i="3"/>
  <c r="I7" i="3"/>
  <c r="I6" i="3"/>
  <c r="I5" i="3"/>
  <c r="I4" i="3"/>
  <c r="A207" i="2"/>
  <c r="B206" i="2"/>
  <c r="A206" i="2" s="1"/>
  <c r="B205" i="2"/>
  <c r="A205" i="2"/>
  <c r="A204" i="2"/>
  <c r="A203" i="2"/>
  <c r="B202" i="2"/>
  <c r="A202" i="2" s="1"/>
  <c r="B201" i="2"/>
  <c r="A201" i="2" s="1"/>
  <c r="A200" i="2"/>
  <c r="A199" i="2"/>
  <c r="B197" i="2"/>
  <c r="B198" i="2" s="1"/>
  <c r="A198" i="2" s="1"/>
  <c r="A196" i="2"/>
  <c r="A195" i="2"/>
  <c r="B193" i="2"/>
  <c r="B194" i="2" s="1"/>
  <c r="A194" i="2" s="1"/>
  <c r="A193" i="2"/>
  <c r="A192" i="2"/>
  <c r="A191" i="2"/>
  <c r="B190" i="2"/>
  <c r="A190" i="2" s="1"/>
  <c r="B189" i="2"/>
  <c r="A189" i="2"/>
  <c r="A188" i="2"/>
  <c r="A187" i="2"/>
  <c r="B186" i="2"/>
  <c r="A186" i="2" s="1"/>
  <c r="A185" i="2"/>
  <c r="A184" i="2"/>
  <c r="B182" i="2"/>
  <c r="B183" i="2" s="1"/>
  <c r="A183" i="2" s="1"/>
  <c r="A182" i="2"/>
  <c r="A181" i="2"/>
  <c r="A180" i="2"/>
  <c r="B179" i="2"/>
  <c r="A179" i="2" s="1"/>
  <c r="B178" i="2"/>
  <c r="A178" i="2"/>
  <c r="A177" i="2"/>
  <c r="A176" i="2"/>
  <c r="B175" i="2"/>
  <c r="A175" i="2" s="1"/>
  <c r="B174" i="2"/>
  <c r="A174" i="2" s="1"/>
  <c r="A173" i="2"/>
  <c r="A172" i="2"/>
  <c r="B170" i="2"/>
  <c r="B171" i="2" s="1"/>
  <c r="A171" i="2" s="1"/>
  <c r="A169" i="2"/>
  <c r="A168" i="2"/>
  <c r="B166" i="2"/>
  <c r="B167" i="2" s="1"/>
  <c r="A167" i="2" s="1"/>
  <c r="A166" i="2"/>
  <c r="A165" i="2"/>
  <c r="A164" i="2"/>
  <c r="B163" i="2"/>
  <c r="A163" i="2" s="1"/>
  <c r="B162" i="2"/>
  <c r="A162" i="2"/>
  <c r="A161" i="2"/>
  <c r="A160" i="2"/>
  <c r="B159" i="2"/>
  <c r="A159" i="2" s="1"/>
  <c r="B158" i="2"/>
  <c r="A158" i="2" s="1"/>
  <c r="A157" i="2"/>
  <c r="A156" i="2"/>
  <c r="B154" i="2"/>
  <c r="B155" i="2" s="1"/>
  <c r="A155" i="2" s="1"/>
  <c r="A153" i="2"/>
  <c r="A152" i="2"/>
  <c r="B150" i="2"/>
  <c r="B151" i="2" s="1"/>
  <c r="A151" i="2" s="1"/>
  <c r="A150" i="2"/>
  <c r="A149" i="2"/>
  <c r="A148" i="2"/>
  <c r="B147" i="2"/>
  <c r="A147" i="2" s="1"/>
  <c r="B146" i="2"/>
  <c r="A146" i="2"/>
  <c r="A145" i="2"/>
  <c r="A144" i="2"/>
  <c r="B143" i="2"/>
  <c r="A143" i="2" s="1"/>
  <c r="B142" i="2"/>
  <c r="A142" i="2" s="1"/>
  <c r="A141" i="2"/>
  <c r="A140" i="2"/>
  <c r="B138" i="2"/>
  <c r="B139" i="2" s="1"/>
  <c r="A139" i="2" s="1"/>
  <c r="A137" i="2"/>
  <c r="A136" i="2"/>
  <c r="B134" i="2"/>
  <c r="B135" i="2" s="1"/>
  <c r="A135" i="2" s="1"/>
  <c r="A134" i="2"/>
  <c r="A133" i="2"/>
  <c r="A132" i="2"/>
  <c r="B131" i="2"/>
  <c r="A131" i="2" s="1"/>
  <c r="B130" i="2"/>
  <c r="A130" i="2"/>
  <c r="A129" i="2"/>
  <c r="A128" i="2"/>
  <c r="B127" i="2"/>
  <c r="A127" i="2" s="1"/>
  <c r="B126" i="2"/>
  <c r="A126" i="2" s="1"/>
  <c r="A125" i="2"/>
  <c r="A124" i="2"/>
  <c r="B122" i="2"/>
  <c r="B123" i="2" s="1"/>
  <c r="A123" i="2" s="1"/>
  <c r="A121" i="2"/>
  <c r="A120" i="2"/>
  <c r="B118" i="2"/>
  <c r="B119" i="2" s="1"/>
  <c r="A119" i="2" s="1"/>
  <c r="A118" i="2"/>
  <c r="A117" i="2"/>
  <c r="A116" i="2"/>
  <c r="B115" i="2"/>
  <c r="A115" i="2" s="1"/>
  <c r="B114" i="2"/>
  <c r="A114" i="2"/>
  <c r="A113" i="2"/>
  <c r="A112" i="2"/>
  <c r="B111" i="2"/>
  <c r="A111" i="2" s="1"/>
  <c r="B110" i="2"/>
  <c r="A110" i="2" s="1"/>
  <c r="A109" i="2"/>
  <c r="A108" i="2"/>
  <c r="B106" i="2"/>
  <c r="B107" i="2" s="1"/>
  <c r="A107" i="2" s="1"/>
  <c r="A105" i="2"/>
  <c r="A104" i="2"/>
  <c r="B102" i="2"/>
  <c r="B103" i="2" s="1"/>
  <c r="A103" i="2" s="1"/>
  <c r="A102" i="2"/>
  <c r="A101" i="2"/>
  <c r="A100" i="2"/>
  <c r="B99" i="2"/>
  <c r="A99" i="2" s="1"/>
  <c r="B98" i="2"/>
  <c r="A98" i="2"/>
  <c r="A97" i="2"/>
  <c r="A96" i="2"/>
  <c r="B95" i="2"/>
  <c r="A95" i="2" s="1"/>
  <c r="B94" i="2"/>
  <c r="A94" i="2" s="1"/>
  <c r="A93" i="2"/>
  <c r="A92" i="2"/>
  <c r="B90" i="2"/>
  <c r="B91" i="2" s="1"/>
  <c r="A91" i="2" s="1"/>
  <c r="A89" i="2"/>
  <c r="A88" i="2"/>
  <c r="B86" i="2"/>
  <c r="B87" i="2" s="1"/>
  <c r="A87" i="2" s="1"/>
  <c r="A86" i="2"/>
  <c r="A85" i="2"/>
  <c r="A84" i="2"/>
  <c r="B83" i="2"/>
  <c r="A83" i="2" s="1"/>
  <c r="B82" i="2"/>
  <c r="A82" i="2"/>
  <c r="A81" i="2"/>
  <c r="A80" i="2"/>
  <c r="B79" i="2"/>
  <c r="A79" i="2" s="1"/>
  <c r="B78" i="2"/>
  <c r="A78" i="2" s="1"/>
  <c r="A77" i="2"/>
  <c r="A76" i="2"/>
  <c r="B74" i="2"/>
  <c r="B75" i="2" s="1"/>
  <c r="A75" i="2" s="1"/>
  <c r="A73" i="2"/>
  <c r="A72" i="2"/>
  <c r="B70" i="2"/>
  <c r="B71" i="2" s="1"/>
  <c r="A71" i="2" s="1"/>
  <c r="A70" i="2"/>
  <c r="A69" i="2"/>
  <c r="A68" i="2"/>
  <c r="B67" i="2"/>
  <c r="A67" i="2" s="1"/>
  <c r="B66" i="2"/>
  <c r="A66" i="2"/>
  <c r="A65" i="2"/>
  <c r="A64" i="2"/>
  <c r="B63" i="2"/>
  <c r="A63" i="2" s="1"/>
  <c r="B62" i="2"/>
  <c r="A62" i="2" s="1"/>
  <c r="A61" i="2"/>
  <c r="A60" i="2"/>
  <c r="B58" i="2"/>
  <c r="B59" i="2" s="1"/>
  <c r="A59" i="2" s="1"/>
  <c r="A57" i="2"/>
  <c r="A56" i="2"/>
  <c r="B54" i="2"/>
  <c r="B55" i="2" s="1"/>
  <c r="A55" i="2" s="1"/>
  <c r="A54" i="2"/>
  <c r="A53" i="2"/>
  <c r="A52" i="2"/>
  <c r="B51" i="2"/>
  <c r="A51" i="2" s="1"/>
  <c r="B50" i="2"/>
  <c r="A50" i="2"/>
  <c r="A49" i="2"/>
  <c r="A48" i="2"/>
  <c r="B47" i="2"/>
  <c r="A47" i="2" s="1"/>
  <c r="B46" i="2"/>
  <c r="A46" i="2" s="1"/>
  <c r="A45" i="2"/>
  <c r="A44" i="2"/>
  <c r="B42" i="2"/>
  <c r="B43" i="2" s="1"/>
  <c r="A43" i="2" s="1"/>
  <c r="A41" i="2"/>
  <c r="A40" i="2"/>
  <c r="B38" i="2"/>
  <c r="B39" i="2" s="1"/>
  <c r="A39" i="2" s="1"/>
  <c r="A38" i="2"/>
  <c r="A37" i="2"/>
  <c r="A36" i="2"/>
  <c r="B35" i="2"/>
  <c r="A35" i="2" s="1"/>
  <c r="B34" i="2"/>
  <c r="A34" i="2"/>
  <c r="A33" i="2"/>
  <c r="A32" i="2"/>
  <c r="B31" i="2"/>
  <c r="A31" i="2" s="1"/>
  <c r="B30" i="2"/>
  <c r="A30" i="2" s="1"/>
  <c r="A29" i="2"/>
  <c r="A28" i="2"/>
  <c r="B26" i="2"/>
  <c r="B27" i="2" s="1"/>
  <c r="A27" i="2" s="1"/>
  <c r="A25" i="2"/>
  <c r="A24" i="2"/>
  <c r="B22" i="2"/>
  <c r="B23" i="2" s="1"/>
  <c r="A23" i="2" s="1"/>
  <c r="A22" i="2"/>
  <c r="A21" i="2"/>
  <c r="A20" i="2"/>
  <c r="B19" i="2"/>
  <c r="A19" i="2" s="1"/>
  <c r="B18" i="2"/>
  <c r="A18" i="2"/>
  <c r="A17" i="2"/>
  <c r="A16" i="2"/>
  <c r="B15" i="2"/>
  <c r="A15" i="2" s="1"/>
  <c r="B14" i="2"/>
  <c r="A14" i="2" s="1"/>
  <c r="A13" i="2"/>
  <c r="G64" i="1"/>
  <c r="H64" i="1" s="1"/>
  <c r="F64" i="1"/>
  <c r="E64" i="1"/>
  <c r="D64" i="1"/>
  <c r="G51" i="1"/>
  <c r="G65" i="1" s="1"/>
  <c r="F51" i="1"/>
  <c r="F65" i="1" s="1"/>
  <c r="E51" i="1"/>
  <c r="E65" i="1" s="1"/>
  <c r="D51" i="1"/>
  <c r="D65" i="1" s="1"/>
  <c r="G27" i="1"/>
  <c r="F27" i="1"/>
  <c r="E27" i="1"/>
  <c r="D27" i="1"/>
  <c r="K112" i="4" l="1"/>
  <c r="O148" i="4"/>
  <c r="K119" i="4"/>
  <c r="K183" i="4"/>
  <c r="F113" i="4"/>
  <c r="K113" i="4" s="1"/>
  <c r="F121" i="4"/>
  <c r="K121" i="4" s="1"/>
  <c r="N126" i="4"/>
  <c r="O126" i="4" s="1"/>
  <c r="F184" i="4"/>
  <c r="K184" i="4" s="1"/>
  <c r="N189" i="4"/>
  <c r="O189" i="4" s="1"/>
  <c r="N201" i="4"/>
  <c r="O201" i="4" s="1"/>
  <c r="N213" i="4"/>
  <c r="O213" i="4" s="1"/>
  <c r="F296" i="4"/>
  <c r="K296" i="4" s="1"/>
  <c r="N128" i="4"/>
  <c r="O128" i="4" s="1"/>
  <c r="F298" i="4"/>
  <c r="F112" i="4"/>
  <c r="F120" i="4"/>
  <c r="K120" i="4" s="1"/>
  <c r="N125" i="4"/>
  <c r="O125" i="4" s="1"/>
  <c r="N152" i="4"/>
  <c r="O152" i="4" s="1"/>
  <c r="F183" i="4"/>
  <c r="N188" i="4"/>
  <c r="O188" i="4" s="1"/>
  <c r="N200" i="4"/>
  <c r="O200" i="4" s="1"/>
  <c r="N212" i="4"/>
  <c r="O212" i="4" s="1"/>
  <c r="F295" i="4"/>
  <c r="K295" i="4" s="1"/>
  <c r="J150" i="4"/>
  <c r="K150" i="4" s="1"/>
  <c r="N150" i="4"/>
  <c r="O150" i="4" s="1"/>
  <c r="F117" i="4"/>
  <c r="K117" i="4" s="1"/>
  <c r="N130" i="4"/>
  <c r="O130" i="4" s="1"/>
  <c r="N149" i="4"/>
  <c r="O149" i="4" s="1"/>
  <c r="J151" i="4"/>
  <c r="K151" i="4" s="1"/>
  <c r="N193" i="4"/>
  <c r="O193" i="4" s="1"/>
  <c r="N197" i="4"/>
  <c r="O197" i="4" s="1"/>
  <c r="N205" i="4"/>
  <c r="O205" i="4" s="1"/>
  <c r="N209" i="4"/>
  <c r="O209" i="4" s="1"/>
  <c r="N217" i="4"/>
  <c r="O217" i="4" s="1"/>
  <c r="F292" i="4"/>
  <c r="K292" i="4" s="1"/>
  <c r="K298" i="4"/>
  <c r="F300" i="4"/>
  <c r="K300" i="4" s="1"/>
  <c r="J149" i="4"/>
  <c r="K149" i="4" s="1"/>
  <c r="N203" i="4"/>
  <c r="O203" i="4" s="1"/>
  <c r="F114" i="4"/>
  <c r="K114" i="4" s="1"/>
  <c r="F122" i="4"/>
  <c r="K122" i="4" s="1"/>
  <c r="J148" i="4"/>
  <c r="K148" i="4" s="1"/>
  <c r="N202" i="4"/>
  <c r="O202" i="4" s="1"/>
  <c r="N214" i="4"/>
  <c r="O214" i="4" s="1"/>
  <c r="F297" i="4"/>
  <c r="K297" i="4" s="1"/>
  <c r="I17" i="3"/>
  <c r="I38" i="3"/>
  <c r="H27" i="1"/>
  <c r="A26" i="2"/>
  <c r="A42" i="2"/>
  <c r="A58" i="2"/>
  <c r="A74" i="2"/>
  <c r="A90" i="2"/>
  <c r="A106" i="2"/>
  <c r="A122" i="2"/>
  <c r="A138" i="2"/>
  <c r="A154" i="2"/>
  <c r="A170" i="2"/>
  <c r="A197" i="2"/>
  <c r="H51" i="1"/>
  <c r="O15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tc={D89B06FE-C74E-4B79-885F-1C02D4EB79A0}</author>
    <author>tc={F924D35C-0B34-4C33-809B-6E9054E3518A}</author>
    <author>tc={9D3BCA1F-E56D-477C-88F3-24DD676276EE}</author>
    <author>tc={FE30283F-6C87-4DD4-9CA0-E198395F2E5C}</author>
    <author>tc={8FACF95F-DC83-400C-9C2A-19015F6129C9}</author>
    <author>tc={7115C445-B5A6-45AE-BB6B-1E4EC9F41061}</author>
  </authors>
  <commentList>
    <comment ref="D12" authorId="0" shapeId="0" xr:uid="{D89B06FE-C74E-4B79-885F-1C02D4EB79A0}">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15%
Master NL: ca. 25%</t>
      </text>
    </comment>
    <comment ref="E12" authorId="1" shapeId="0" xr:uid="{F924D35C-0B34-4C33-809B-6E9054E3518A}">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50%</t>
      </text>
    </comment>
    <comment ref="F12" authorId="2" shapeId="0" xr:uid="{9D3BCA1F-E56D-477C-88F3-24DD676276EE}">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20%
Bachelor EER &amp; niet-EER: ca. 10%</t>
      </text>
    </comment>
    <comment ref="G12" authorId="3" shapeId="0" xr:uid="{FE30283F-6C87-4DD4-9CA0-E198395F2E5C}">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EER &amp; niet-EER: 35 à 40%
Master NL: ca. 65%
Master EER: ca. 40%
Master niet-EER: ca. 20%</t>
      </text>
    </comment>
    <comment ref="H12" authorId="4" shapeId="0" xr:uid="{8FACF95F-DC83-400C-9C2A-19015F6129C9}">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Master NL: ca 55%
Master EER: ca. 30%
Master niet-EER: ca. 40%</t>
      </text>
    </comment>
    <comment ref="K12" authorId="5" shapeId="0" xr:uid="{7115C445-B5A6-45AE-BB6B-1E4EC9F41061}">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ca. 96%</t>
      </text>
    </comment>
  </commentList>
</comments>
</file>

<file path=xl/sharedStrings.xml><?xml version="1.0" encoding="utf-8"?>
<sst xmlns="http://schemas.openxmlformats.org/spreadsheetml/2006/main" count="1129" uniqueCount="248">
  <si>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</si>
  <si>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</si>
  <si>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</si>
  <si>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</si>
  <si>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</si>
  <si>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</si>
  <si>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</si>
  <si>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</si>
  <si>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</si>
  <si>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</si>
  <si>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</si>
  <si>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</si>
  <si>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</si>
  <si>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</si>
  <si>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</si>
  <si>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</si>
  <si>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</si>
  <si>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</si>
  <si>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2021</t>
  </si>
  <si>
    <t>2022</t>
  </si>
  <si>
    <t>2023</t>
  </si>
  <si>
    <t>2024</t>
  </si>
  <si>
    <t>2024 tov 2023</t>
  </si>
  <si>
    <t>Opmerkingen</t>
  </si>
  <si>
    <t>Bachelor</t>
  </si>
  <si>
    <t>EEE</t>
  </si>
  <si>
    <t xml:space="preserve">B Aarde, Economie en Duurzaamheid  </t>
  </si>
  <si>
    <t>B Aardwetenschappen</t>
  </si>
  <si>
    <t>IS</t>
  </si>
  <si>
    <t>B Artificial Intelligence</t>
  </si>
  <si>
    <t>HLS</t>
  </si>
  <si>
    <t>B Biologie</t>
  </si>
  <si>
    <t>B Biomedical Sciences</t>
  </si>
  <si>
    <t>Numerus Fixus (300), alle plaatsen geaccepteerd</t>
  </si>
  <si>
    <t>B Business Analytics</t>
  </si>
  <si>
    <t>B Computer Science</t>
  </si>
  <si>
    <t>Numerus Fixus (400), alle plaatsen geaccepteerd</t>
  </si>
  <si>
    <t>NSM</t>
  </si>
  <si>
    <t>B Farmaceutische Wetenschappen</t>
  </si>
  <si>
    <t>B Gezondheid en Leven</t>
  </si>
  <si>
    <t>B Gezondheidswetenschappen</t>
  </si>
  <si>
    <t>B Mathematics</t>
  </si>
  <si>
    <t>B Medische Natuurwetenschappen</t>
  </si>
  <si>
    <t>B Natuur- en Sterrenkunde (joint degree)</t>
  </si>
  <si>
    <t>data onjuist,
instroom: 152</t>
  </si>
  <si>
    <t>Aanmeldingen bij UvA (penvoerder), alleen goedgekeurd zichtbaar</t>
  </si>
  <si>
    <t>B Scheikunde (joint degree)</t>
  </si>
  <si>
    <t>data onjuist,
instroom: 50</t>
  </si>
  <si>
    <t>B Science, Business &amp; Innovation</t>
  </si>
  <si>
    <t>Bachelor Totaal</t>
  </si>
  <si>
    <t>Master</t>
  </si>
  <si>
    <t>M Artificial Intelligence</t>
  </si>
  <si>
    <t>M Bioinformatics and Systems Biology (jd</t>
  </si>
  <si>
    <t>Aanmeldingen bij VU (penvoerder)</t>
  </si>
  <si>
    <t>M Biomedical Sciences</t>
  </si>
  <si>
    <t>M Biomedical Technology and Physics</t>
  </si>
  <si>
    <t>M Biomolecular Sciences</t>
  </si>
  <si>
    <t>M Business Analytics</t>
  </si>
  <si>
    <t>M Chemistry (joint degree)</t>
  </si>
  <si>
    <t>data onjuist,
instroom: 108</t>
  </si>
  <si>
    <t>M Computational Science (joint degree)</t>
  </si>
  <si>
    <t>data onjuist,
instroom: 94</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</si>
  <si>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</si>
  <si>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</si>
  <si>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</si>
  <si>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</si>
  <si>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</si>
  <si>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</si>
  <si>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</si>
  <si>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</si>
  <si>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</si>
  <si>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</si>
  <si>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t>
  </si>
  <si>
    <t>M Mathematics</t>
  </si>
  <si>
    <t>M Neurosciences (research)</t>
  </si>
  <si>
    <t>Max capaciteit: 60</t>
  </si>
  <si>
    <t>M Physics and Astronomy (joint degree)</t>
  </si>
  <si>
    <t>data onjuist,
instroom: 157</t>
  </si>
  <si>
    <t>M Science, Business and Innovation</t>
  </si>
  <si>
    <t>M Totaal</t>
  </si>
  <si>
    <t>Premaster</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</si>
  <si>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</si>
  <si>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</si>
  <si>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</si>
  <si>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</si>
  <si>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</si>
  <si>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</si>
  <si>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</si>
  <si>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</si>
  <si>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Hydrology</t>
  </si>
  <si>
    <t>P Information Sciences</t>
  </si>
  <si>
    <t>P Mathematics</t>
  </si>
  <si>
    <t>P Science, Business and Innovation</t>
  </si>
  <si>
    <t>P Totaal</t>
  </si>
  <si>
    <t>BÈTA Totaal</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</si>
  <si>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</si>
  <si>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</si>
  <si>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</si>
  <si>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</si>
  <si>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</si>
  <si>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</si>
  <si>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</si>
  <si>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</si>
  <si>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</si>
  <si>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</si>
  <si>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</si>
  <si>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</si>
  <si>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</si>
  <si>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</si>
  <si>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</si>
  <si>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Dossier compleet</t>
  </si>
  <si>
    <t>Status gebruikt door International Office: documenten goedgekeurd, €100 application fee betaald</t>
  </si>
  <si>
    <t>Conversie tot inschrijvingen in voorgaande jaren: zie opmerkingen per toelatingscategorie</t>
  </si>
  <si>
    <t>Herkomst</t>
  </si>
  <si>
    <t>Totaal</t>
  </si>
  <si>
    <t>B Aarde, Economie en Duurzaamheid</t>
  </si>
  <si>
    <t>NL</t>
  </si>
  <si>
    <t>EER</t>
  </si>
  <si>
    <t>NIET-EER</t>
  </si>
  <si>
    <t>Instroom 2023</t>
  </si>
  <si>
    <t>Aanmeldingen 2024</t>
  </si>
  <si>
    <t>Goedgekeurd 2024</t>
  </si>
  <si>
    <t>Prognose instroom 2024 (voltijd hoofdinschr.)</t>
  </si>
  <si>
    <t>Legenda:</t>
  </si>
  <si>
    <t>Prognose valt laag uit vergeleken met (goedgekeurde) aanmeldingen op peidatum</t>
  </si>
  <si>
    <t>Prognose valt hoog uit vergeleken met (goedgekeurde) aanmeldingen op peidatum</t>
  </si>
  <si>
    <t>Voltijd hoofdinschr.</t>
  </si>
  <si>
    <t>Totaal per 
14 aug</t>
  </si>
  <si>
    <t>Laag</t>
  </si>
  <si>
    <t>Normaal</t>
  </si>
  <si>
    <t>Hoog</t>
  </si>
  <si>
    <t>Max. capaciteit</t>
  </si>
  <si>
    <t>B Totaal</t>
  </si>
  <si>
    <t>M Bioinformatics and Systems Biology (joint degree)</t>
  </si>
  <si>
    <t>M Management, Policy Analysis and Entrepreneurship in the Health and Life Sciences</t>
  </si>
  <si>
    <t>Verschil t.o.v. 2023</t>
  </si>
  <si>
    <t>O.b.v. 'Normaal'</t>
  </si>
  <si>
    <t>Aanmeldingen studielink per opleiding : Gewogen</t>
  </si>
  <si>
    <t>Gegevens bijgewerkt t/m woensdag week 33-2024</t>
  </si>
  <si>
    <t>Studielink. De gegevens worden elke woensdag bijgewerkt en tonen de data t/m de zondag ervoor.</t>
  </si>
  <si>
    <t>De vergelijking met andere opleidingen is volgens de verwantschapstabel. Dit is een tabel van de VU waarin opleidingen jaarlijks aangeven met welke opleidingen in Nederland zij vergeleken willen worden..</t>
  </si>
  <si>
    <t>Aantallen:</t>
  </si>
  <si>
    <t>Gewogen (Studenten met twee aanmeldingen tellen voor de helft mee in het aantal aanmeldingen, studenten met drie aanmeldingen tellen voor 1/3 mee, etc.)</t>
  </si>
  <si>
    <t>Definities:</t>
  </si>
  <si>
    <t>Alle Studielink aanmeldingen voor een reguliere inschrijving.</t>
  </si>
  <si>
    <t>Status= Ingeschreven,Verzoek tot inschrijving; Hogere jaars= Nee; Herinschrijving= Nee; UvA= Nee</t>
  </si>
  <si>
    <t>NB: Aangezien Studielink geen onderscheid kan maken tussen bachelor en premaster tellen de aanmeldingen voor de premaster bij de bachelor mee.</t>
  </si>
  <si>
    <t xml:space="preserve">De aanmeldingsaantallen tussen de SAP en Studielink tabbladen wijken van elkaar af. Dit komt door o.a. de categorisering van premasters, de verversingsdatum, wegingen, en toelatingsdetails. </t>
  </si>
  <si>
    <t>Aanmeldingen</t>
  </si>
  <si>
    <t>verschil aanmeldingen tov vorig jaar</t>
  </si>
  <si>
    <t>Marktaandeel</t>
  </si>
  <si>
    <t>Verschil marktaandeel tov vorig jaar</t>
  </si>
  <si>
    <t>VU</t>
  </si>
  <si>
    <t>Total</t>
  </si>
  <si>
    <t>UU</t>
  </si>
  <si>
    <t>TUD</t>
  </si>
  <si>
    <t>B Technische Aardwetenschappen</t>
  </si>
  <si>
    <t>WUR</t>
  </si>
  <si>
    <t>B Soil, Water, Atmosphere</t>
  </si>
  <si>
    <t>UvA</t>
  </si>
  <si>
    <t>B Kunstmatige Intelligentie</t>
  </si>
  <si>
    <t>LEI</t>
  </si>
  <si>
    <t>B Data Science and Artificial Intelligence</t>
  </si>
  <si>
    <t>RU</t>
  </si>
  <si>
    <t>UM</t>
  </si>
  <si>
    <t>RUG</t>
  </si>
  <si>
    <t>UvT</t>
  </si>
  <si>
    <t>B Cognitive Science and Artificial Intelligence</t>
  </si>
  <si>
    <t>B Biomedische Wetenschappen</t>
  </si>
  <si>
    <t>B Biology</t>
  </si>
  <si>
    <t>B Molecular Life Sciences</t>
  </si>
  <si>
    <t>B Life Science and Technology</t>
  </si>
  <si>
    <t>B Econometrics and Data Science</t>
  </si>
  <si>
    <t>B Econometrie en Operationele Research</t>
  </si>
  <si>
    <t>EUR</t>
  </si>
  <si>
    <t>B Informatica</t>
  </si>
  <si>
    <t>B Computing Science</t>
  </si>
  <si>
    <t>B Technische Informatica</t>
  </si>
  <si>
    <t>TUE</t>
  </si>
  <si>
    <t>UT</t>
  </si>
  <si>
    <t>B Technical Computer Science</t>
  </si>
  <si>
    <t>B Bio-Farmaceutische Wetenschappen</t>
  </si>
  <si>
    <t>B European Public Health</t>
  </si>
  <si>
    <t>B Gezondheid en Maatschappij</t>
  </si>
  <si>
    <t>B Voeding en Gezondheid</t>
  </si>
  <si>
    <t>B Wiskunde</t>
  </si>
  <si>
    <t>B Technische Wiskunde</t>
  </si>
  <si>
    <t>B Nanobiologie (joint degree)</t>
  </si>
  <si>
    <t>B Biomedische Technologie</t>
  </si>
  <si>
    <t>B Natuur- en Sterrenkunde (jd)</t>
  </si>
  <si>
    <t>B Natuurkunde</t>
  </si>
  <si>
    <t>B Sterrenkunde</t>
  </si>
  <si>
    <t>B Natuur- en Sterrenkunde</t>
  </si>
  <si>
    <t>B Technische Natuurkunde</t>
  </si>
  <si>
    <t>B Scheikunde (jd)</t>
  </si>
  <si>
    <t>B Scheikunde</t>
  </si>
  <si>
    <t>B Scheikundige Technologie</t>
  </si>
  <si>
    <t>B Science, Technology &amp; Innovation</t>
  </si>
  <si>
    <t>B Natuurwetenschap en Innovatiemanagement</t>
  </si>
  <si>
    <t>B Technische Innovatiewetenschappen</t>
  </si>
  <si>
    <t>M Cognitive Science and Artificial Intelligence</t>
  </si>
  <si>
    <t>tUL</t>
  </si>
  <si>
    <t>M Bioinformatics and Systems Biology(jd)</t>
  </si>
  <si>
    <t>M Biosciences</t>
  </si>
  <si>
    <t>M Systems Biology</t>
  </si>
  <si>
    <t>M Bioinformatics</t>
  </si>
  <si>
    <t>M Biomedical Engineering</t>
  </si>
  <si>
    <t>M Life Science and Technology</t>
  </si>
  <si>
    <t>M Molecular Life Sciences</t>
  </si>
  <si>
    <t>M Econometrics</t>
  </si>
  <si>
    <t>M Chemistry (jd)</t>
  </si>
  <si>
    <t>M Chemistry</t>
  </si>
  <si>
    <t>M Computational Science (jd)</t>
  </si>
  <si>
    <t>M Security and Network Engineering</t>
  </si>
  <si>
    <t>M Software Engineering</t>
  </si>
  <si>
    <t>M Informatica</t>
  </si>
  <si>
    <t>M Computing Science</t>
  </si>
  <si>
    <t>M Computer Science (jd)</t>
  </si>
  <si>
    <t>M Computer Science</t>
  </si>
  <si>
    <t>M Bio-Pharmaceutical Sciences</t>
  </si>
  <si>
    <t>M Applied Earth Sciences</t>
  </si>
  <si>
    <t>M Biological Sciences</t>
  </si>
  <si>
    <t>M Environmental Sciences</t>
  </si>
  <si>
    <t>M Environment and Society Studies</t>
  </si>
  <si>
    <t>M Governance and Leadership in European Public Health</t>
  </si>
  <si>
    <t>M Civil Engineering</t>
  </si>
  <si>
    <t>M Earth and Environment</t>
  </si>
  <si>
    <t>M Communicatie- &amp; Informatiewetenschappen</t>
  </si>
  <si>
    <t>M Information Studies</t>
  </si>
  <si>
    <t>M Information Science</t>
  </si>
  <si>
    <t>M Information Management</t>
  </si>
  <si>
    <t>M Business Information Technology</t>
  </si>
  <si>
    <t>M Interaction Technology</t>
  </si>
  <si>
    <t>M Management, Policy Analysis</t>
  </si>
  <si>
    <t>M Mathematische Wetenschappen</t>
  </si>
  <si>
    <t>M Applied Mathematics</t>
  </si>
  <si>
    <t>M Brain and Cognitive Sciences (research)</t>
  </si>
  <si>
    <t>M Neuroscience (research)</t>
  </si>
  <si>
    <t>M Neuroscience and Cognition</t>
  </si>
  <si>
    <t>M Cognitive Neuroscience (research)</t>
  </si>
  <si>
    <t>M Cognitive and Clinical Neuroscience (research)</t>
  </si>
  <si>
    <t>M Behavioural and Cognitive Neurosciences (research)</t>
  </si>
  <si>
    <t>M Physics</t>
  </si>
  <si>
    <t>M Physics and Astronomy</t>
  </si>
  <si>
    <t>M Applied Physics</t>
  </si>
  <si>
    <t>M Science and Innovation</t>
  </si>
  <si>
    <t>M Sustainable Entrepreneurship</t>
  </si>
  <si>
    <t>M Innovation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</si>
</sst>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0%"/>
    <numFmt numFmtId="165" formatCode="[$-413]d/mmm;@"/>
    <numFmt numFmtId="166" formatCode="_ * #,##0_ ;_ * \-#,##0_ ;_ * &quot;-&quot;??_ ;_ @_ "/>
    <numFmt numFmtId="167" formatCode="#0.0\%;\-#0.0\%"/>
    <numFmt numFmtId="168" formatCode="0.0%"/>
  </numFmts>
  <fonts count="27" x14ac:knownFonts="1">
    <font>
      <sz val="10"/>
      <color rgb="FF000000"/>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0"/>
      <color rgb="FF000000"/>
      <name val="Arial"/>
      <family val="2"/>
    </font>
    <font>
      <b/>
      <sz val="10"/>
      <color rgb="FFFFFFFF"/>
      <name val="Arial"/>
      <family val="2"/>
    </font>
    <font>
      <sz val="9"/>
      <color rgb="FF333333"/>
      <name val="Arial"/>
      <family val="2"/>
    </font>
    <font>
      <b/>
      <sz val="8"/>
      <color rgb="FF333333"/>
      <name val="Arial"/>
      <family val="2"/>
    </font>
    <font>
      <sz val="8"/>
      <color rgb="FF333333"/>
      <name val="Arial"/>
      <family val="2"/>
    </font>
    <font>
      <b/>
      <sz val="8"/>
      <color rgb="FFFFFFFF"/>
      <name val="Arial"/>
      <family val="2"/>
    </font>
    <font>
      <sz val="8"/>
      <color rgb="FFFFFFFF"/>
      <name val="Arial"/>
      <family val="2"/>
    </font>
    <font>
      <i/>
      <sz val="8"/>
      <color rgb="FF000000"/>
      <name val="Arial"/>
      <family val="2"/>
    </font>
    <font>
      <i/>
      <sz val="8"/>
      <color rgb="FF333333"/>
      <name val="Arial"/>
      <family val="2"/>
    </font>
    <font>
      <b/>
      <sz val="8"/>
      <color theme="3"/>
      <name val="Arial"/>
      <family val="2"/>
    </font>
    <font>
      <b/>
      <sz val="8"/>
      <name val="Arial"/>
      <family val="2"/>
    </font>
    <font>
      <b/>
      <sz val="9"/>
      <color rgb="FF333333"/>
      <name val="Arial"/>
      <family val="2"/>
    </font>
    <font>
      <b/>
      <sz val="9"/>
      <color rgb="FF0089CF"/>
      <name val="Arial"/>
      <family val="2"/>
    </font>
    <font>
      <i/>
      <sz val="9"/>
      <color theme="8"/>
      <name val="Arial"/>
      <family val="2"/>
    </font>
    <font>
      <sz val="8"/>
      <name val="Arial"/>
      <family val="2"/>
    </font>
    <font>
      <b/>
      <sz val="8"/>
      <color theme="0"/>
      <name val="Arial"/>
      <family val="2"/>
    </font>
    <font>
      <sz val="8"/>
      <color theme="1"/>
      <name val="Arial"/>
      <family val="2"/>
    </font>
    <font>
      <sz val="11"/>
      <color rgb="FF9C5700"/>
      <name val="Aptos Narrow"/>
      <family val="2"/>
      <scheme val="minor"/>
    </font>
    <font>
      <b/>
      <sz val="12"/>
      <color rgb="FFFFFFFF"/>
      <name val="Arial"/>
      <family val="2"/>
    </font>
    <font>
      <b/>
      <sz val="8"/>
      <color rgb="FF0089CF"/>
      <name val="Arial"/>
      <family val="2"/>
    </font>
    <font>
      <b/>
      <sz val="9"/>
      <color rgb="FFFFFFFF"/>
      <name val="Arial"/>
      <family val="2"/>
    </font>
    <font>
      <sz val="9"/>
      <color rgb="FF9C5700"/>
      <name val="Arial"/>
      <family val="2"/>
    </font>
    <font>
      <b/>
      <sz val="9"/>
      <color rgb="FF9C5700"/>
      <name val="Arial"/>
      <family val="2"/>
    </font>
  </fonts>
  <fills count="11">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89CF"/>
        <bgColor indexed="64"/>
      </patternFill>
    </fill>
    <fill>
      <patternFill patternType="solid">
        <fgColor rgb="FFFFEB9C"/>
      </patternFill>
    </fill>
    <fill>
      <patternFill patternType="solid">
        <fgColor rgb="FFFCFDFD"/>
        <bgColor rgb="FFFFFFFF"/>
      </patternFill>
    </fill>
  </fills>
  <borders count="33">
    <border>
      <left/>
      <right/>
      <top/>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EBEBEB"/>
      </left>
      <right style="thin">
        <color rgb="FFEBEBEB"/>
      </right>
      <top style="thin">
        <color rgb="FFCAC9D9"/>
      </top>
      <bottom style="thin">
        <color rgb="FFEBEBEB"/>
      </bottom>
      <diagonal/>
    </border>
    <border>
      <left style="thin">
        <color rgb="FFEBEBEB"/>
      </left>
      <right style="thin">
        <color rgb="FFEBEBEB"/>
      </right>
      <top style="thin">
        <color rgb="FFCAC9D9"/>
      </top>
      <bottom/>
      <diagonal/>
    </border>
    <border>
      <left/>
      <right style="thin">
        <color rgb="FFEBEBEB"/>
      </right>
      <top style="thin">
        <color indexed="64"/>
      </top>
      <bottom style="thin">
        <color indexed="64"/>
      </bottom>
      <diagonal/>
    </border>
    <border>
      <left style="thin">
        <color rgb="FFEBEBEB"/>
      </left>
      <right style="thin">
        <color rgb="FFEBEBEB"/>
      </right>
      <top style="thin">
        <color indexed="64"/>
      </top>
      <bottom style="thin">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bottom style="thin">
        <color rgb="FFEBEBEB"/>
      </bottom>
      <diagonal/>
    </border>
    <border>
      <left style="thin">
        <color rgb="FF09558F"/>
      </left>
      <right style="thin">
        <color indexed="64"/>
      </right>
      <top style="thin">
        <color rgb="FF3877A6"/>
      </top>
      <bottom style="thin">
        <color rgb="FF3877A6"/>
      </bottom>
      <diagonal/>
    </border>
    <border>
      <left style="thin">
        <color indexed="64"/>
      </left>
      <right style="thin">
        <color rgb="FFEBEBEB"/>
      </right>
      <top style="thin">
        <color indexed="64"/>
      </top>
      <bottom style="thin">
        <color indexed="64"/>
      </bottom>
      <diagonal/>
    </border>
    <border>
      <left style="thin">
        <color rgb="FF3877A6"/>
      </left>
      <right/>
      <top style="thin">
        <color rgb="FFCAC9D9"/>
      </top>
      <bottom style="thin">
        <color rgb="FF3877A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3877A6"/>
      </left>
      <right style="thin">
        <color rgb="FF3877A6"/>
      </right>
      <top/>
      <bottom style="thin">
        <color rgb="FFA5A5B1"/>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right style="thin">
        <color indexed="64"/>
      </right>
      <top/>
      <bottom/>
      <diagonal/>
    </border>
    <border>
      <left style="thin">
        <color indexed="64"/>
      </left>
      <right/>
      <top/>
      <bottom/>
      <diagonal/>
    </border>
    <border>
      <left/>
      <right/>
      <top/>
      <bottom style="thin">
        <color rgb="FFA5A5B1"/>
      </bottom>
      <diagonal/>
    </border>
    <border>
      <left/>
      <right/>
      <top/>
      <bottom style="thin">
        <color rgb="FF3877A6"/>
      </bottom>
      <diagonal/>
    </border>
    <border>
      <left/>
      <right style="thin">
        <color indexed="64"/>
      </right>
      <top/>
      <bottom style="thin">
        <color rgb="FFCAC9D9"/>
      </bottom>
      <diagonal/>
    </border>
    <border>
      <left style="thin">
        <color indexed="64"/>
      </left>
      <right/>
      <top/>
      <bottom style="thin">
        <color rgb="FFCAC9D9"/>
      </bottom>
      <diagonal/>
    </border>
    <border>
      <left style="thin">
        <color rgb="FF09558F"/>
      </left>
      <right/>
      <top/>
      <bottom style="thin">
        <color rgb="FFCAC9D9"/>
      </bottom>
      <diagonal/>
    </border>
    <border>
      <left style="thin">
        <color rgb="FF09558F"/>
      </left>
      <right style="thin">
        <color indexed="64"/>
      </right>
      <top/>
      <bottom style="thin">
        <color rgb="FFCAC9D9"/>
      </bottom>
      <diagonal/>
    </border>
    <border>
      <left style="thin">
        <color indexed="64"/>
      </left>
      <right/>
      <top style="thin">
        <color rgb="FFCAC9D9"/>
      </top>
      <bottom/>
      <diagonal/>
    </border>
    <border>
      <left/>
      <right/>
      <top/>
      <bottom style="thin">
        <color rgb="FFCAC9D9"/>
      </bottom>
      <diagonal/>
    </border>
    <border>
      <left/>
      <right/>
      <top style="thin">
        <color rgb="FFEBEBEB"/>
      </top>
      <bottom/>
      <diagonal/>
    </border>
    <border>
      <left/>
      <right/>
      <top/>
      <bottom style="thin">
        <color rgb="FF000000"/>
      </bottom>
      <diagonal/>
    </border>
    <border>
      <left style="thin">
        <color rgb="FF3877A6"/>
      </left>
      <right/>
      <top style="thin">
        <color rgb="FF3877A6"/>
      </top>
      <bottom style="thin">
        <color rgb="FF3877A6"/>
      </bottom>
      <diagonal/>
    </border>
    <border>
      <left/>
      <right/>
      <top style="thin">
        <color rgb="FF3877A6"/>
      </top>
      <bottom style="thin">
        <color rgb="FF3877A6"/>
      </bottom>
      <diagonal/>
    </border>
    <border>
      <left/>
      <right style="thin">
        <color rgb="FF3877A6"/>
      </right>
      <top style="thin">
        <color rgb="FF3877A6"/>
      </top>
      <bottom style="thin">
        <color rgb="FF3877A6"/>
      </bottom>
      <diagonal/>
    </border>
  </borders>
  <cellStyleXfs count="11">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43" fontId="2" fillId="0" borderId="0" applyFont="0" applyFill="0" applyBorder="0" applyAlignment="0" applyProtection="0"/>
    <xf numFmtId="0" fontId="4" fillId="0" borderId="0"/>
    <xf numFmtId="0" fontId="21" fillId="9" borderId="0" applyNumberFormat="0" applyBorder="0" applyAlignment="0" applyProtection="0"/>
    <xf numFmtId="0" fontId="1" fillId="0" borderId="0"/>
    <xf numFmtId="9" fontId="1" fillId="0" borderId="0" applyFont="0" applyFill="0" applyBorder="0" applyAlignment="0" applyProtection="0"/>
    <xf numFmtId="9" fontId="4" fillId="0" borderId="0" applyFont="0" applyFill="0" applyBorder="0" applyAlignment="0" applyProtection="0"/>
  </cellStyleXfs>
  <cellXfs count="138">
    <xf numFmtId="0" fontId="0" fillId="0" borderId="0" xfId="0"/>
    <xf numFmtId="0" fontId="6" fillId="3" borderId="0" xfId="0" applyFont="1" applyFill="1" applyAlignment="1">
      <alignment horizontal="left"/>
    </xf>
    <xf numFmtId="0" fontId="7" fillId="3" borderId="0" xfId="0" applyFont="1" applyFill="1" applyAlignment="1">
      <alignment horizontal="left" vertical="center"/>
    </xf>
    <xf numFmtId="0" fontId="6" fillId="3" borderId="0" xfId="0" applyFont="1" applyFill="1" applyAlignment="1">
      <alignment horizontal="left" vertical="center"/>
    </xf>
    <xf numFmtId="0" fontId="8" fillId="3" borderId="0" xfId="0" applyFont="1" applyFill="1" applyAlignment="1">
      <alignment horizontal="left" vertical="center"/>
    </xf>
    <xf numFmtId="15" fontId="8" fillId="3" borderId="0" xfId="0" applyNumberFormat="1" applyFont="1" applyFill="1" applyAlignment="1">
      <alignment horizontal="left" vertical="center"/>
    </xf>
    <xf numFmtId="49" fontId="9" fillId="2" borderId="1" xfId="0" applyNumberFormat="1" applyFont="1" applyFill="1" applyBorder="1" applyAlignment="1">
      <alignment horizontal="left" vertical="center"/>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10" fillId="2" borderId="2" xfId="0" applyFont="1" applyFill="1" applyBorder="1" applyAlignment="1">
      <alignment horizontal="left" vertical="center"/>
    </xf>
    <xf numFmtId="49" fontId="9" fillId="2" borderId="2" xfId="0" applyNumberFormat="1" applyFont="1" applyFill="1" applyBorder="1" applyAlignment="1">
      <alignment horizontal="left" vertical="center"/>
    </xf>
    <xf numFmtId="3" fontId="8" fillId="3" borderId="3" xfId="0" applyNumberFormat="1" applyFont="1" applyFill="1" applyBorder="1" applyAlignment="1">
      <alignment horizontal="right" vertical="center"/>
    </xf>
    <xf numFmtId="0" fontId="7" fillId="3" borderId="3" xfId="0" applyFont="1" applyFill="1" applyBorder="1" applyAlignment="1">
      <alignment horizontal="right" vertical="center"/>
    </xf>
    <xf numFmtId="164" fontId="8" fillId="3" borderId="3" xfId="0" applyNumberFormat="1" applyFont="1" applyFill="1" applyBorder="1" applyAlignment="1">
      <alignment horizontal="right" vertical="center"/>
    </xf>
    <xf numFmtId="0" fontId="11" fillId="0" borderId="0" xfId="0" applyFont="1" applyAlignment="1">
      <alignment horizontal="left" vertical="center"/>
    </xf>
    <xf numFmtId="164" fontId="8" fillId="0" borderId="3" xfId="0" applyNumberFormat="1" applyFont="1" applyBorder="1" applyAlignment="1">
      <alignment horizontal="right" vertical="center"/>
    </xf>
    <xf numFmtId="3" fontId="12" fillId="3" borderId="3" xfId="0" applyNumberFormat="1" applyFont="1" applyFill="1" applyBorder="1" applyAlignment="1">
      <alignment horizontal="right" vertical="center" wrapText="1"/>
    </xf>
    <xf numFmtId="0" fontId="12" fillId="3" borderId="0" xfId="0" applyFont="1" applyFill="1" applyAlignment="1">
      <alignment horizontal="left" vertical="center"/>
    </xf>
    <xf numFmtId="164" fontId="8" fillId="3" borderId="4" xfId="0" applyNumberFormat="1" applyFont="1" applyFill="1" applyBorder="1" applyAlignment="1">
      <alignment horizontal="right" vertical="center"/>
    </xf>
    <xf numFmtId="0" fontId="9" fillId="4" borderId="0" xfId="0" applyFont="1" applyFill="1" applyAlignment="1">
      <alignment horizontal="left" vertical="center"/>
    </xf>
    <xf numFmtId="0" fontId="7" fillId="4" borderId="2" xfId="0" applyFont="1" applyFill="1" applyBorder="1" applyAlignment="1">
      <alignment horizontal="left"/>
    </xf>
    <xf numFmtId="49" fontId="13" fillId="4" borderId="2" xfId="0" applyNumberFormat="1" applyFont="1" applyFill="1" applyBorder="1" applyAlignment="1">
      <alignment horizontal="left" vertical="center"/>
    </xf>
    <xf numFmtId="3" fontId="8" fillId="5" borderId="5" xfId="0" applyNumberFormat="1" applyFont="1" applyFill="1" applyBorder="1" applyAlignment="1">
      <alignment horizontal="right" vertical="center"/>
    </xf>
    <xf numFmtId="3" fontId="7" fillId="5" borderId="5" xfId="0" applyNumberFormat="1" applyFont="1" applyFill="1" applyBorder="1" applyAlignment="1">
      <alignment horizontal="right" vertical="center"/>
    </xf>
    <xf numFmtId="164" fontId="8" fillId="4" borderId="6" xfId="0" applyNumberFormat="1" applyFont="1" applyFill="1" applyBorder="1" applyAlignment="1">
      <alignment horizontal="right" vertical="center"/>
    </xf>
    <xf numFmtId="0" fontId="10" fillId="2" borderId="7" xfId="0" applyFont="1" applyFill="1" applyBorder="1" applyAlignment="1">
      <alignment horizontal="left" vertical="center"/>
    </xf>
    <xf numFmtId="0" fontId="8" fillId="3" borderId="3" xfId="0" applyFont="1" applyFill="1" applyBorder="1" applyAlignment="1">
      <alignment horizontal="right" vertical="center"/>
    </xf>
    <xf numFmtId="164" fontId="8" fillId="0" borderId="8" xfId="0" applyNumberFormat="1" applyFont="1" applyBorder="1" applyAlignment="1">
      <alignment horizontal="right" vertical="center"/>
    </xf>
    <xf numFmtId="0" fontId="8" fillId="3" borderId="4" xfId="0" applyFont="1" applyFill="1" applyBorder="1" applyAlignment="1">
      <alignment horizontal="right" vertical="center"/>
    </xf>
    <xf numFmtId="0" fontId="7" fillId="3" borderId="4" xfId="0" applyFont="1" applyFill="1" applyBorder="1" applyAlignment="1">
      <alignment horizontal="right" vertical="center"/>
    </xf>
    <xf numFmtId="49" fontId="14" fillId="5" borderId="9" xfId="0" applyNumberFormat="1" applyFont="1" applyFill="1" applyBorder="1" applyAlignment="1">
      <alignment horizontal="left" vertical="center"/>
    </xf>
    <xf numFmtId="3" fontId="8" fillId="4" borderId="10" xfId="0" applyNumberFormat="1" applyFont="1" applyFill="1" applyBorder="1" applyAlignment="1">
      <alignment horizontal="right" vertical="center"/>
    </xf>
    <xf numFmtId="3" fontId="8" fillId="4" borderId="6" xfId="0" applyNumberFormat="1" applyFont="1" applyFill="1" applyBorder="1" applyAlignment="1">
      <alignment horizontal="right" vertical="center"/>
    </xf>
    <xf numFmtId="3" fontId="7" fillId="4" borderId="6" xfId="0" applyNumberFormat="1" applyFont="1" applyFill="1" applyBorder="1" applyAlignment="1">
      <alignment horizontal="right" vertical="center"/>
    </xf>
    <xf numFmtId="0" fontId="8" fillId="3" borderId="8" xfId="0" applyFont="1" applyFill="1" applyBorder="1" applyAlignment="1">
      <alignment horizontal="right" vertical="center"/>
    </xf>
    <xf numFmtId="0" fontId="7" fillId="3" borderId="8" xfId="0" applyFont="1" applyFill="1" applyBorder="1" applyAlignment="1">
      <alignment horizontal="right" vertical="center"/>
    </xf>
    <xf numFmtId="164" fontId="8" fillId="3" borderId="8" xfId="0" applyNumberFormat="1" applyFont="1" applyFill="1" applyBorder="1" applyAlignment="1">
      <alignment horizontal="right" vertical="center"/>
    </xf>
    <xf numFmtId="0" fontId="9" fillId="4" borderId="2" xfId="0" applyFont="1" applyFill="1" applyBorder="1" applyAlignment="1">
      <alignment horizontal="left" vertical="center"/>
    </xf>
    <xf numFmtId="49" fontId="14" fillId="5" borderId="11" xfId="0" applyNumberFormat="1" applyFont="1" applyFill="1" applyBorder="1" applyAlignment="1">
      <alignment horizontal="left" vertical="center"/>
    </xf>
    <xf numFmtId="0" fontId="8" fillId="4" borderId="10" xfId="0" applyFont="1" applyFill="1" applyBorder="1" applyAlignment="1">
      <alignment horizontal="right" vertical="center"/>
    </xf>
    <xf numFmtId="0" fontId="8" fillId="4" borderId="6" xfId="0" applyFont="1" applyFill="1" applyBorder="1" applyAlignment="1">
      <alignment horizontal="right" vertical="center"/>
    </xf>
    <xf numFmtId="0" fontId="7" fillId="4" borderId="6" xfId="0" applyFont="1" applyFill="1" applyBorder="1" applyAlignment="1">
      <alignment horizontal="right" vertical="center"/>
    </xf>
    <xf numFmtId="0" fontId="15" fillId="2" borderId="2" xfId="0" applyFont="1" applyFill="1" applyBorder="1" applyAlignment="1">
      <alignment horizontal="left" vertical="center"/>
    </xf>
    <xf numFmtId="3" fontId="7" fillId="3" borderId="8" xfId="0" applyNumberFormat="1" applyFont="1" applyFill="1" applyBorder="1" applyAlignment="1">
      <alignment horizontal="right" vertical="center"/>
    </xf>
    <xf numFmtId="49" fontId="15" fillId="3" borderId="0" xfId="0" applyNumberFormat="1" applyFont="1" applyFill="1" applyAlignment="1">
      <alignment horizontal="left"/>
    </xf>
    <xf numFmtId="165" fontId="8" fillId="3" borderId="0" xfId="0" applyNumberFormat="1" applyFont="1" applyFill="1" applyAlignment="1">
      <alignment horizontal="left" vertical="center"/>
    </xf>
    <xf numFmtId="0" fontId="16" fillId="3" borderId="0" xfId="0" applyFont="1" applyFill="1" applyAlignment="1">
      <alignment vertical="center"/>
    </xf>
    <xf numFmtId="0" fontId="8" fillId="3" borderId="0" xfId="0" applyFont="1" applyFill="1" applyAlignment="1">
      <alignment vertical="center"/>
    </xf>
    <xf numFmtId="0" fontId="8" fillId="0" borderId="0" xfId="0" applyFont="1" applyAlignment="1">
      <alignment horizontal="left" vertical="center"/>
    </xf>
    <xf numFmtId="49" fontId="9" fillId="2" borderId="1" xfId="0" applyNumberFormat="1" applyFont="1" applyFill="1" applyBorder="1" applyAlignment="1">
      <alignment horizontal="center" vertical="center" wrapText="1"/>
    </xf>
    <xf numFmtId="49" fontId="9" fillId="2" borderId="15" xfId="0"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49" fontId="18" fillId="0" borderId="7" xfId="0" applyNumberFormat="1" applyFont="1" applyBorder="1" applyAlignment="1">
      <alignment horizontal="left" vertical="center"/>
    </xf>
    <xf numFmtId="0" fontId="8" fillId="3" borderId="17" xfId="0" applyFont="1" applyFill="1" applyBorder="1" applyAlignment="1">
      <alignment horizontal="right" vertical="center"/>
    </xf>
    <xf numFmtId="49" fontId="9" fillId="2" borderId="7" xfId="0" applyNumberFormat="1" applyFont="1" applyFill="1" applyBorder="1" applyAlignment="1">
      <alignment horizontal="left" vertical="center"/>
    </xf>
    <xf numFmtId="49" fontId="19" fillId="2" borderId="2" xfId="0" applyNumberFormat="1" applyFont="1" applyFill="1" applyBorder="1" applyAlignment="1">
      <alignment horizontal="left" vertical="center"/>
    </xf>
    <xf numFmtId="49" fontId="19" fillId="2" borderId="2" xfId="0" applyNumberFormat="1" applyFont="1" applyFill="1" applyBorder="1" applyAlignment="1">
      <alignment horizontal="right" vertical="center"/>
    </xf>
    <xf numFmtId="0" fontId="15" fillId="2" borderId="2" xfId="0" applyFont="1" applyFill="1" applyBorder="1" applyAlignment="1">
      <alignment horizontal="left"/>
    </xf>
    <xf numFmtId="49" fontId="15" fillId="2" borderId="2" xfId="0" applyNumberFormat="1" applyFont="1" applyFill="1" applyBorder="1" applyAlignment="1">
      <alignment horizontal="left"/>
    </xf>
    <xf numFmtId="3" fontId="19" fillId="2" borderId="2" xfId="0" applyNumberFormat="1" applyFont="1" applyFill="1" applyBorder="1" applyAlignment="1">
      <alignment horizontal="right" vertical="center"/>
    </xf>
    <xf numFmtId="0" fontId="20" fillId="0" borderId="0" xfId="2" applyFont="1" applyAlignment="1">
      <alignment vertical="center"/>
    </xf>
    <xf numFmtId="0" fontId="2" fillId="6" borderId="0" xfId="2" applyFill="1"/>
    <xf numFmtId="0" fontId="2" fillId="0" borderId="0" xfId="2"/>
    <xf numFmtId="0" fontId="2" fillId="5" borderId="0" xfId="2" applyFill="1"/>
    <xf numFmtId="49" fontId="10" fillId="2" borderId="22" xfId="2" applyNumberFormat="1"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49" fontId="10" fillId="2" borderId="24" xfId="2" applyNumberFormat="1" applyFont="1" applyFill="1" applyBorder="1" applyAlignment="1">
      <alignment horizontal="center" vertical="center" wrapText="1"/>
    </xf>
    <xf numFmtId="49" fontId="10" fillId="2" borderId="25" xfId="2" applyNumberFormat="1" applyFont="1" applyFill="1" applyBorder="1" applyAlignment="1">
      <alignment horizontal="center" vertical="center" wrapText="1"/>
    </xf>
    <xf numFmtId="49" fontId="10" fillId="2" borderId="0" xfId="2" applyNumberFormat="1" applyFont="1" applyFill="1" applyAlignment="1">
      <alignment horizontal="center" vertical="center" wrapText="1"/>
    </xf>
    <xf numFmtId="0" fontId="2" fillId="7" borderId="0" xfId="2" applyFill="1"/>
    <xf numFmtId="49" fontId="9" fillId="2" borderId="2" xfId="2" applyNumberFormat="1" applyFont="1" applyFill="1" applyBorder="1" applyAlignment="1">
      <alignment horizontal="left" vertical="center"/>
    </xf>
    <xf numFmtId="0" fontId="20" fillId="0" borderId="18" xfId="2" applyFont="1" applyBorder="1" applyAlignment="1">
      <alignment vertical="center"/>
    </xf>
    <xf numFmtId="0" fontId="20" fillId="0" borderId="26" xfId="2" applyFont="1" applyBorder="1" applyAlignment="1">
      <alignment vertical="center"/>
    </xf>
    <xf numFmtId="0" fontId="20" fillId="0" borderId="19" xfId="2" applyFont="1" applyBorder="1" applyAlignment="1">
      <alignment vertical="center"/>
    </xf>
    <xf numFmtId="9" fontId="20" fillId="0" borderId="0" xfId="3" applyFont="1" applyAlignment="1">
      <alignment vertical="center"/>
    </xf>
    <xf numFmtId="0" fontId="4" fillId="0" borderId="0" xfId="4"/>
    <xf numFmtId="0" fontId="20" fillId="5" borderId="0" xfId="2" applyFont="1" applyFill="1" applyAlignment="1">
      <alignment vertical="center"/>
    </xf>
    <xf numFmtId="0" fontId="20" fillId="6" borderId="0" xfId="2" applyFont="1" applyFill="1" applyAlignment="1">
      <alignment vertical="center"/>
    </xf>
    <xf numFmtId="49" fontId="14" fillId="0" borderId="11" xfId="2" applyNumberFormat="1" applyFont="1" applyBorder="1" applyAlignment="1">
      <alignment horizontal="right" vertical="center"/>
    </xf>
    <xf numFmtId="166" fontId="19" fillId="8" borderId="18" xfId="5" applyNumberFormat="1" applyFont="1" applyFill="1" applyBorder="1" applyAlignment="1">
      <alignment vertical="center"/>
    </xf>
    <xf numFmtId="166" fontId="19" fillId="8" borderId="0" xfId="5" applyNumberFormat="1" applyFont="1" applyFill="1" applyBorder="1" applyAlignment="1">
      <alignment vertical="center"/>
    </xf>
    <xf numFmtId="9" fontId="19" fillId="8" borderId="0" xfId="3" applyFont="1" applyFill="1" applyAlignment="1">
      <alignment vertical="center"/>
    </xf>
    <xf numFmtId="0" fontId="8" fillId="3" borderId="3" xfId="6" applyFont="1" applyFill="1" applyBorder="1" applyAlignment="1">
      <alignment horizontal="right" vertical="center"/>
    </xf>
    <xf numFmtId="9" fontId="20" fillId="0" borderId="0" xfId="3" applyFont="1" applyFill="1" applyAlignment="1">
      <alignment vertical="center"/>
    </xf>
    <xf numFmtId="0" fontId="20" fillId="7" borderId="19" xfId="2" applyFont="1" applyFill="1" applyBorder="1" applyAlignment="1">
      <alignment vertical="center"/>
    </xf>
    <xf numFmtId="0" fontId="20" fillId="7" borderId="0" xfId="2" applyFont="1" applyFill="1" applyAlignment="1">
      <alignment vertical="center"/>
    </xf>
    <xf numFmtId="0" fontId="20" fillId="7" borderId="18" xfId="2" applyFont="1" applyFill="1" applyBorder="1" applyAlignment="1">
      <alignment vertical="center"/>
    </xf>
    <xf numFmtId="3" fontId="19" fillId="8" borderId="18" xfId="2" applyNumberFormat="1" applyFont="1" applyFill="1" applyBorder="1" applyAlignment="1">
      <alignment vertical="center"/>
    </xf>
    <xf numFmtId="3" fontId="19" fillId="8" borderId="19" xfId="2" applyNumberFormat="1" applyFont="1" applyFill="1" applyBorder="1" applyAlignment="1">
      <alignment vertical="center"/>
    </xf>
    <xf numFmtId="3" fontId="19" fillId="8" borderId="0" xfId="2" applyNumberFormat="1" applyFont="1" applyFill="1" applyAlignment="1">
      <alignment vertical="center"/>
    </xf>
    <xf numFmtId="49" fontId="10" fillId="2" borderId="27" xfId="2" applyNumberFormat="1" applyFont="1" applyFill="1" applyBorder="1" applyAlignment="1">
      <alignment horizontal="center" vertical="center" wrapText="1"/>
    </xf>
    <xf numFmtId="3" fontId="19" fillId="8" borderId="28" xfId="2" applyNumberFormat="1" applyFont="1" applyFill="1" applyBorder="1" applyAlignment="1">
      <alignment vertical="center"/>
    </xf>
    <xf numFmtId="9" fontId="20" fillId="0" borderId="0" xfId="1" applyFont="1" applyBorder="1" applyAlignment="1">
      <alignment vertical="center"/>
    </xf>
    <xf numFmtId="9" fontId="19" fillId="8" borderId="0" xfId="1" applyFont="1" applyFill="1" applyBorder="1" applyAlignment="1">
      <alignment vertical="center"/>
    </xf>
    <xf numFmtId="9" fontId="19" fillId="8" borderId="28" xfId="1" applyFont="1" applyFill="1" applyBorder="1" applyAlignment="1">
      <alignment vertical="center"/>
    </xf>
    <xf numFmtId="9" fontId="10" fillId="2" borderId="27" xfId="1" applyFont="1" applyFill="1" applyBorder="1" applyAlignment="1">
      <alignment horizontal="center" vertical="center" wrapText="1"/>
    </xf>
    <xf numFmtId="9" fontId="8" fillId="3" borderId="3" xfId="1" applyFont="1" applyFill="1" applyBorder="1" applyAlignment="1">
      <alignment horizontal="right" vertical="center"/>
    </xf>
    <xf numFmtId="9" fontId="4" fillId="0" borderId="0" xfId="4" applyNumberFormat="1"/>
    <xf numFmtId="49" fontId="5" fillId="2" borderId="0" xfId="0" applyNumberFormat="1" applyFont="1" applyFill="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4" xfId="0" applyFont="1" applyFill="1" applyBorder="1" applyAlignment="1">
      <alignment horizontal="center" vertical="center"/>
    </xf>
    <xf numFmtId="0" fontId="9" fillId="2" borderId="0" xfId="2" applyFont="1" applyFill="1" applyAlignment="1">
      <alignment horizontal="center" vertical="center"/>
    </xf>
    <xf numFmtId="0" fontId="9" fillId="2" borderId="21" xfId="2" applyFont="1" applyFill="1" applyBorder="1" applyAlignment="1">
      <alignment horizontal="center" vertical="center"/>
    </xf>
    <xf numFmtId="49" fontId="9" fillId="2" borderId="18" xfId="2" applyNumberFormat="1" applyFont="1" applyFill="1" applyBorder="1" applyAlignment="1">
      <alignment horizontal="center" vertical="center" wrapText="1"/>
    </xf>
    <xf numFmtId="49" fontId="9" fillId="2" borderId="0" xfId="2" applyNumberFormat="1" applyFont="1" applyFill="1" applyAlignment="1">
      <alignment horizontal="center" vertical="center" wrapText="1"/>
    </xf>
    <xf numFmtId="49" fontId="9" fillId="2" borderId="19" xfId="2" applyNumberFormat="1" applyFont="1" applyFill="1" applyBorder="1" applyAlignment="1">
      <alignment horizontal="center" vertical="center" wrapText="1"/>
    </xf>
    <xf numFmtId="49" fontId="9" fillId="2" borderId="0" xfId="2" applyNumberFormat="1" applyFont="1" applyFill="1" applyAlignment="1">
      <alignment horizontal="center" vertical="center"/>
    </xf>
    <xf numFmtId="49" fontId="9" fillId="2" borderId="20" xfId="2" applyNumberFormat="1" applyFont="1" applyFill="1" applyBorder="1" applyAlignment="1">
      <alignment horizontal="center" vertical="center"/>
    </xf>
    <xf numFmtId="49" fontId="22" fillId="2" borderId="29" xfId="0" applyNumberFormat="1" applyFont="1" applyFill="1" applyBorder="1" applyAlignment="1">
      <alignment vertical="center"/>
    </xf>
    <xf numFmtId="49" fontId="12" fillId="3" borderId="0" xfId="0" applyNumberFormat="1" applyFont="1" applyFill="1" applyAlignment="1">
      <alignment vertical="center"/>
    </xf>
    <xf numFmtId="0" fontId="7" fillId="3" borderId="0" xfId="8" applyFont="1" applyFill="1" applyAlignment="1">
      <alignment horizontal="left" vertical="center"/>
    </xf>
    <xf numFmtId="49" fontId="8" fillId="3" borderId="0" xfId="8" applyNumberFormat="1" applyFont="1" applyFill="1" applyAlignment="1">
      <alignment vertical="center"/>
    </xf>
    <xf numFmtId="49" fontId="23" fillId="3" borderId="0" xfId="8" applyNumberFormat="1" applyFont="1" applyFill="1" applyAlignment="1">
      <alignment vertical="center"/>
    </xf>
    <xf numFmtId="49" fontId="7" fillId="3" borderId="0" xfId="8" applyNumberFormat="1" applyFont="1" applyFill="1" applyAlignment="1">
      <alignment vertical="center"/>
    </xf>
    <xf numFmtId="49" fontId="12" fillId="3" borderId="0" xfId="8" applyNumberFormat="1" applyFont="1" applyFill="1" applyAlignment="1">
      <alignment vertical="center"/>
    </xf>
    <xf numFmtId="49" fontId="24" fillId="2" borderId="30" xfId="0" applyNumberFormat="1" applyFont="1" applyFill="1" applyBorder="1" applyAlignment="1">
      <alignment horizontal="center" vertical="center"/>
    </xf>
    <xf numFmtId="49" fontId="24" fillId="2" borderId="31" xfId="0" applyNumberFormat="1" applyFont="1" applyFill="1" applyBorder="1" applyAlignment="1">
      <alignment horizontal="center" vertical="center"/>
    </xf>
    <xf numFmtId="49" fontId="24" fillId="2" borderId="32" xfId="0" applyNumberFormat="1" applyFont="1" applyFill="1" applyBorder="1" applyAlignment="1">
      <alignment horizontal="center" vertical="center"/>
    </xf>
    <xf numFmtId="49" fontId="24" fillId="2" borderId="1" xfId="0" applyNumberFormat="1" applyFont="1" applyFill="1" applyBorder="1" applyAlignment="1">
      <alignment horizontal="center" wrapText="1"/>
    </xf>
    <xf numFmtId="49" fontId="24" fillId="2" borderId="7" xfId="0" applyNumberFormat="1" applyFont="1" applyFill="1" applyBorder="1" applyAlignment="1">
      <alignment horizontal="left" vertical="center"/>
    </xf>
    <xf numFmtId="49" fontId="24" fillId="2" borderId="7" xfId="0" applyNumberFormat="1" applyFont="1" applyFill="1" applyBorder="1" applyAlignment="1">
      <alignment horizontal="left"/>
    </xf>
    <xf numFmtId="1" fontId="6" fillId="10" borderId="17" xfId="0" applyNumberFormat="1" applyFont="1" applyFill="1" applyBorder="1" applyAlignment="1">
      <alignment horizontal="right"/>
    </xf>
    <xf numFmtId="167" fontId="6" fillId="10" borderId="17" xfId="0" applyNumberFormat="1" applyFont="1" applyFill="1" applyBorder="1" applyAlignment="1">
      <alignment horizontal="right"/>
    </xf>
    <xf numFmtId="49" fontId="24" fillId="2" borderId="2" xfId="0" applyNumberFormat="1" applyFont="1" applyFill="1" applyBorder="1" applyAlignment="1">
      <alignment horizontal="left" vertical="center"/>
    </xf>
    <xf numFmtId="1" fontId="15" fillId="3" borderId="3" xfId="0" applyNumberFormat="1" applyFont="1" applyFill="1" applyBorder="1" applyAlignment="1">
      <alignment horizontal="right"/>
    </xf>
    <xf numFmtId="167" fontId="15" fillId="3" borderId="3" xfId="0" applyNumberFormat="1" applyFont="1" applyFill="1" applyBorder="1" applyAlignment="1">
      <alignment horizontal="right"/>
    </xf>
    <xf numFmtId="49" fontId="15" fillId="3" borderId="3" xfId="0" applyNumberFormat="1" applyFont="1" applyFill="1" applyBorder="1" applyAlignment="1">
      <alignment horizontal="left"/>
    </xf>
    <xf numFmtId="0" fontId="15" fillId="3" borderId="0" xfId="0" applyFont="1" applyFill="1" applyAlignment="1">
      <alignment horizontal="left"/>
    </xf>
    <xf numFmtId="1" fontId="6" fillId="3" borderId="17" xfId="0" applyNumberFormat="1" applyFont="1" applyFill="1" applyBorder="1" applyAlignment="1">
      <alignment horizontal="right"/>
    </xf>
    <xf numFmtId="167" fontId="6" fillId="3" borderId="17" xfId="0" applyNumberFormat="1" applyFont="1" applyFill="1" applyBorder="1" applyAlignment="1">
      <alignment horizontal="right"/>
    </xf>
    <xf numFmtId="0" fontId="24" fillId="2" borderId="7" xfId="0" applyFont="1" applyFill="1" applyBorder="1" applyAlignment="1">
      <alignment horizontal="left" vertical="center"/>
    </xf>
    <xf numFmtId="167" fontId="25" fillId="9" borderId="17" xfId="7" applyNumberFormat="1" applyFont="1" applyBorder="1" applyAlignment="1">
      <alignment horizontal="right"/>
    </xf>
    <xf numFmtId="1" fontId="26" fillId="9" borderId="3" xfId="7" applyNumberFormat="1" applyFont="1" applyBorder="1" applyAlignment="1">
      <alignment horizontal="right"/>
    </xf>
    <xf numFmtId="168" fontId="6" fillId="3" borderId="17" xfId="9" applyNumberFormat="1" applyFont="1" applyFill="1" applyBorder="1" applyAlignment="1">
      <alignment horizontal="right"/>
    </xf>
    <xf numFmtId="168" fontId="6" fillId="10" borderId="17" xfId="9" applyNumberFormat="1" applyFont="1" applyFill="1" applyBorder="1" applyAlignment="1">
      <alignment horizontal="right"/>
    </xf>
    <xf numFmtId="168" fontId="25" fillId="9" borderId="17" xfId="10" applyNumberFormat="1" applyFont="1" applyFill="1" applyBorder="1" applyAlignment="1">
      <alignment horizontal="right"/>
    </xf>
    <xf numFmtId="168" fontId="25" fillId="9" borderId="17" xfId="9" applyNumberFormat="1" applyFont="1" applyFill="1" applyBorder="1" applyAlignment="1">
      <alignment horizontal="right"/>
    </xf>
  </cellXfs>
  <cellStyles count="11">
    <cellStyle name="Comma 2" xfId="5" xr:uid="{E254639C-E22D-4F62-B990-AF79D4FC262A}"/>
    <cellStyle name="Neutral" xfId="7" builtinId="28"/>
    <cellStyle name="Normal" xfId="0" builtinId="0"/>
    <cellStyle name="Normal 2" xfId="4" xr:uid="{08FB6DC4-532B-41AB-A304-E56E525E1C89}"/>
    <cellStyle name="Normal 2 2" xfId="2" xr:uid="{1E4B630B-C716-47BC-89D0-5DB24F7752A2}"/>
    <cellStyle name="Normal 2 2 2" xfId="8" xr:uid="{EFBADF88-0B2C-4BC9-A72F-BB6818F6C532}"/>
    <cellStyle name="Normal 2 3" xfId="6" xr:uid="{B2ADB6FD-672F-4558-A27D-D235A2B484D8}"/>
    <cellStyle name="Percent" xfId="1" builtinId="5"/>
    <cellStyle name="Percent 2" xfId="3" xr:uid="{B6F88F08-C1B9-4BA3-8D1A-4C01B87799F7}"/>
    <cellStyle name="Percent 2 2" xfId="9" xr:uid="{77BC48EF-BC7F-4FA7-AA09-5150C283EBDD}"/>
    <cellStyle name="Percent 3" xfId="10" xr:uid="{AACDB9D5-A207-4B24-A8AF-BCC3D267DF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Bouma, J.M.C. (Joep)" id="{7FBCF1FC-712B-4457-801E-072E7DCF203C}" userId="S::j.m.c.bouma@vu.nl::e1995a3b-fd71-48b4-9ece-a3b0524ad0c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2" dT="2024-08-08T11:45:24.08" personId="{7FBCF1FC-712B-4457-801E-072E7DCF203C}" id="{D89B06FE-C74E-4B79-885F-1C02D4EB79A0}">
    <text>Conversie tot inschrijvingen voorgaande jaren:
Bachelor NL: ca. 15%
Master NL: ca. 25%</text>
  </threadedComment>
  <threadedComment ref="E12" dT="2024-08-08T11:43:39.19" personId="{7FBCF1FC-712B-4457-801E-072E7DCF203C}" id="{F924D35C-0B34-4C33-809B-6E9054E3518A}">
    <text>Conversie tot inschrijvingen voorgaande jaren:
Bachelor NL: ca. 50%</text>
  </threadedComment>
  <threadedComment ref="F12" dT="2024-08-08T11:51:31.41" personId="{7FBCF1FC-712B-4457-801E-072E7DCF203C}" id="{9D3BCA1F-E56D-477C-88F3-24DD676276EE}">
    <text>Conversie tot inschrijvingen voorgaande jaren:
Bachelor NL: ca. 20%
Bachelor EER &amp; niet-EER: ca. 10%</text>
  </threadedComment>
  <threadedComment ref="G12" dT="2024-08-08T11:44:32.73" personId="{7FBCF1FC-712B-4457-801E-072E7DCF203C}" id="{FE30283F-6C87-4DD4-9CA0-E198395F2E5C}">
    <text>Conversie tot inschrijvingen voorgaande jaren:
Bachelor EER &amp; niet-EER: 35 à 40%
Master NL: ca. 65%
Master EER: ca. 40%
Master niet-EER: ca. 20%</text>
  </threadedComment>
  <threadedComment ref="H12" dT="2024-08-08T11:47:12.22" personId="{7FBCF1FC-712B-4457-801E-072E7DCF203C}" id="{8FACF95F-DC83-400C-9C2A-19015F6129C9}">
    <text>Conversie tot inschrijvingen voorgaande jaren:
Master NL: ca 55%
Master EER: ca. 30%
Master niet-EER: ca. 40%</text>
  </threadedComment>
  <threadedComment ref="K12" dT="2024-08-08T11:47:53.63" personId="{7FBCF1FC-712B-4457-801E-072E7DCF203C}" id="{7115C445-B5A6-45AE-BB6B-1E4EC9F41061}">
    <text>Conversie tot inschrijvingen voorgaande jaren:
ca. 96%</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4D729-8BE4-4AC6-BE92-C196A4CD4FCA}">
  <sheetPr>
    <tabColor rgb="FF0089CF"/>
  </sheetPr>
  <dimension ref="A1:I66"/>
  <sheetViews>
    <sheetView workbookViewId="0">
      <pane xSplit="3" ySplit="11" topLeftCell="D12" activePane="bottomRight" state="frozen"/>
      <selection activeCell="D12" sqref="D12"/>
      <selection pane="topRight" activeCell="D12" sqref="D12"/>
      <selection pane="bottomLeft" activeCell="D12" sqref="D12"/>
      <selection pane="bottomRight" activeCell="D12" sqref="D12"/>
    </sheetView>
  </sheetViews>
  <sheetFormatPr defaultRowHeight="12.5" x14ac:dyDescent="0.25"/>
  <cols>
    <col min="1" max="1" width="11.54296875" customWidth="1"/>
    <col min="2" max="2" width="12.81640625" customWidth="1"/>
    <col min="3" max="3" width="42.08984375" customWidth="1"/>
    <col min="4" max="7" width="9.1796875" customWidth="1"/>
    <col min="8" max="8" width="13.1796875" customWidth="1"/>
    <col min="9" max="9" width="47.26953125" bestFit="1" customWidth="1"/>
  </cols>
  <sheetData>
    <row r="1" spans="1:9" s="1" customFormat="1" ht="34.65" customHeight="1" x14ac:dyDescent="0.25">
      <c r="A1" s="98" t="s">
        <v>0</v>
      </c>
      <c r="B1" s="98"/>
      <c r="C1" s="98"/>
      <c r="D1" s="98"/>
      <c r="E1" s="98"/>
      <c r="F1" s="98"/>
      <c r="G1" s="98"/>
      <c r="H1" s="98"/>
      <c r="I1" s="98"/>
    </row>
    <row r="2" spans="1:9" s="1" customFormat="1" ht="15" customHeight="1" x14ac:dyDescent="0.25">
      <c r="A2" s="2" t="s">
        <v>1</v>
      </c>
      <c r="B2" s="3"/>
      <c r="C2" s="4" t="s">
        <v>2</v>
      </c>
    </row>
    <row r="3" spans="1:9" s="1" customFormat="1" ht="15" customHeight="1" x14ac:dyDescent="0.25">
      <c r="A3" s="2" t="s">
        <v>3</v>
      </c>
      <c r="B3" s="3"/>
      <c r="C3" s="5">
        <v>45518</v>
      </c>
    </row>
    <row r="4" spans="1:9" s="1" customFormat="1" ht="15" customHeight="1" x14ac:dyDescent="0.25">
      <c r="A4" s="2" t="s">
        <v>4</v>
      </c>
      <c r="B4" s="3"/>
      <c r="C4" s="4" t="s">
        <v>5</v>
      </c>
    </row>
    <row r="5" spans="1:9" s="1" customFormat="1" ht="15" customHeight="1" x14ac:dyDescent="0.25">
      <c r="A5" s="2"/>
      <c r="B5" s="3"/>
      <c r="C5" s="4" t="s">
        <v>6</v>
      </c>
    </row>
    <row r="6" spans="1:9" s="1" customFormat="1" ht="15" customHeight="1" x14ac:dyDescent="0.25">
      <c r="A6" s="2" t="s">
        <v>7</v>
      </c>
      <c r="B6" s="3"/>
      <c r="C6" s="4" t="s">
        <v>8</v>
      </c>
    </row>
    <row r="7" spans="1:9" s="1" customFormat="1" ht="15" customHeight="1" x14ac:dyDescent="0.25">
      <c r="A7" s="2" t="s">
        <v>9</v>
      </c>
      <c r="B7" s="3"/>
      <c r="C7" s="4" t="s">
        <v>10</v>
      </c>
    </row>
    <row r="8" spans="1:9" s="1" customFormat="1" ht="15" customHeight="1" x14ac:dyDescent="0.25">
      <c r="A8" s="2" t="s">
        <v>11</v>
      </c>
      <c r="B8" s="3"/>
      <c r="C8" s="4" t="s">
        <v>12</v>
      </c>
    </row>
    <row r="9" spans="1:9" s="1" customFormat="1" ht="15" customHeight="1" x14ac:dyDescent="0.25">
      <c r="A9" s="2" t="s">
        <v>13</v>
      </c>
      <c r="B9" s="3"/>
      <c r="C9" s="4" t="s">
        <v>14</v>
      </c>
    </row>
    <row r="10" spans="1:9" s="1" customFormat="1" ht="15" customHeight="1" x14ac:dyDescent="0.25"/>
    <row r="11" spans="1:9" s="1" customFormat="1" ht="22.9" customHeight="1" x14ac:dyDescent="0.25">
      <c r="A11" s="6" t="s">
        <v>15</v>
      </c>
      <c r="B11" s="6" t="s">
        <v>16</v>
      </c>
      <c r="C11" s="6" t="s">
        <v>17</v>
      </c>
      <c r="D11" s="7" t="s">
        <v>18</v>
      </c>
      <c r="E11" s="7" t="s">
        <v>19</v>
      </c>
      <c r="F11" s="7" t="s">
        <v>20</v>
      </c>
      <c r="G11" s="7" t="s">
        <v>21</v>
      </c>
      <c r="H11" s="7" t="s">
        <v>22</v>
      </c>
      <c r="I11" s="8" t="s">
        <v>23</v>
      </c>
    </row>
    <row r="12" spans="1:9" s="1" customFormat="1" ht="19.75" customHeight="1" x14ac:dyDescent="0.25">
      <c r="A12" s="9" t="s">
        <v>24</v>
      </c>
      <c r="B12" s="9" t="s">
        <v>25</v>
      </c>
      <c r="C12" s="10" t="s">
        <v>26</v>
      </c>
      <c r="D12" s="11">
        <v>125</v>
      </c>
      <c r="E12" s="11">
        <v>97</v>
      </c>
      <c r="F12" s="11">
        <v>92</v>
      </c>
      <c r="G12" s="12">
        <v>95</v>
      </c>
      <c r="H12" s="13">
        <v>3.2608695652173898E-2</v>
      </c>
      <c r="I12" s="3"/>
    </row>
    <row r="13" spans="1:9" s="1" customFormat="1" ht="19.75" customHeight="1" x14ac:dyDescent="0.25">
      <c r="A13" s="9" t="s">
        <v>24</v>
      </c>
      <c r="B13" s="9" t="s">
        <v>25</v>
      </c>
      <c r="C13" s="10" t="s">
        <v>27</v>
      </c>
      <c r="D13" s="11">
        <v>56</v>
      </c>
      <c r="E13" s="11">
        <v>56</v>
      </c>
      <c r="F13" s="11">
        <v>66</v>
      </c>
      <c r="G13" s="12">
        <v>57</v>
      </c>
      <c r="H13" s="13">
        <v>-0.13636363636363599</v>
      </c>
      <c r="I13" s="3"/>
    </row>
    <row r="14" spans="1:9" s="1" customFormat="1" ht="19.75" customHeight="1" x14ac:dyDescent="0.25">
      <c r="A14" s="9" t="s">
        <v>24</v>
      </c>
      <c r="B14" s="9" t="s">
        <v>28</v>
      </c>
      <c r="C14" s="10" t="s">
        <v>29</v>
      </c>
      <c r="D14" s="11">
        <v>523</v>
      </c>
      <c r="E14" s="11">
        <v>356</v>
      </c>
      <c r="F14" s="11">
        <v>439</v>
      </c>
      <c r="G14" s="12">
        <v>361</v>
      </c>
      <c r="H14" s="13">
        <v>-0.17767653758542101</v>
      </c>
      <c r="I14" s="3"/>
    </row>
    <row r="15" spans="1:9" s="1" customFormat="1" ht="19.75" customHeight="1" x14ac:dyDescent="0.25">
      <c r="A15" s="9" t="s">
        <v>24</v>
      </c>
      <c r="B15" s="9" t="s">
        <v>30</v>
      </c>
      <c r="C15" s="10" t="s">
        <v>31</v>
      </c>
      <c r="D15" s="11">
        <v>77</v>
      </c>
      <c r="E15" s="11">
        <v>89</v>
      </c>
      <c r="F15" s="11">
        <v>109</v>
      </c>
      <c r="G15" s="12">
        <v>100</v>
      </c>
      <c r="H15" s="13">
        <v>-8.2568807339449601E-2</v>
      </c>
      <c r="I15" s="3"/>
    </row>
    <row r="16" spans="1:9" s="1" customFormat="1" ht="19.75" customHeight="1" x14ac:dyDescent="0.25">
      <c r="A16" s="9" t="s">
        <v>24</v>
      </c>
      <c r="B16" s="9" t="s">
        <v>30</v>
      </c>
      <c r="C16" s="10" t="s">
        <v>32</v>
      </c>
      <c r="D16" s="11">
        <v>965</v>
      </c>
      <c r="E16" s="11">
        <v>223</v>
      </c>
      <c r="F16" s="11">
        <v>202</v>
      </c>
      <c r="G16" s="12">
        <v>134</v>
      </c>
      <c r="H16" s="13">
        <v>-0.33663366336633699</v>
      </c>
      <c r="I16" s="14" t="s">
        <v>33</v>
      </c>
    </row>
    <row r="17" spans="1:9" s="1" customFormat="1" ht="19.75" customHeight="1" x14ac:dyDescent="0.25">
      <c r="A17" s="9" t="s">
        <v>24</v>
      </c>
      <c r="B17" s="9" t="s">
        <v>28</v>
      </c>
      <c r="C17" s="10" t="s">
        <v>34</v>
      </c>
      <c r="D17" s="11">
        <v>264</v>
      </c>
      <c r="E17" s="11">
        <v>234</v>
      </c>
      <c r="F17" s="11">
        <v>252</v>
      </c>
      <c r="G17" s="12">
        <v>180</v>
      </c>
      <c r="H17" s="15">
        <v>-0.28571428571428598</v>
      </c>
      <c r="I17" s="3"/>
    </row>
    <row r="18" spans="1:9" s="1" customFormat="1" ht="19.75" customHeight="1" x14ac:dyDescent="0.25">
      <c r="A18" s="9" t="s">
        <v>24</v>
      </c>
      <c r="B18" s="9" t="s">
        <v>28</v>
      </c>
      <c r="C18" s="10" t="s">
        <v>35</v>
      </c>
      <c r="D18" s="11">
        <v>870</v>
      </c>
      <c r="E18" s="11">
        <v>861</v>
      </c>
      <c r="F18" s="11">
        <v>244</v>
      </c>
      <c r="G18" s="12">
        <v>175</v>
      </c>
      <c r="H18" s="13">
        <v>-0.28278688524590201</v>
      </c>
      <c r="I18" s="14" t="s">
        <v>36</v>
      </c>
    </row>
    <row r="19" spans="1:9" s="1" customFormat="1" ht="19.75" customHeight="1" x14ac:dyDescent="0.25">
      <c r="A19" s="9" t="s">
        <v>24</v>
      </c>
      <c r="B19" s="9" t="s">
        <v>37</v>
      </c>
      <c r="C19" s="10" t="s">
        <v>38</v>
      </c>
      <c r="D19" s="11">
        <v>210</v>
      </c>
      <c r="E19" s="11">
        <v>287</v>
      </c>
      <c r="F19" s="11">
        <v>174</v>
      </c>
      <c r="G19" s="12">
        <v>164</v>
      </c>
      <c r="H19" s="13">
        <v>-5.7471264367816098E-2</v>
      </c>
      <c r="I19" s="3"/>
    </row>
    <row r="20" spans="1:9" s="1" customFormat="1" ht="19.75" customHeight="1" x14ac:dyDescent="0.25">
      <c r="A20" s="9" t="s">
        <v>24</v>
      </c>
      <c r="B20" s="9" t="s">
        <v>30</v>
      </c>
      <c r="C20" s="10" t="s">
        <v>39</v>
      </c>
      <c r="D20" s="11">
        <v>538</v>
      </c>
      <c r="E20" s="11">
        <v>502</v>
      </c>
      <c r="F20" s="11">
        <v>105</v>
      </c>
      <c r="G20" s="12">
        <v>91</v>
      </c>
      <c r="H20" s="13">
        <v>-0.133333333333333</v>
      </c>
      <c r="I20" s="14" t="s">
        <v>33</v>
      </c>
    </row>
    <row r="21" spans="1:9" s="1" customFormat="1" ht="19.75" customHeight="1" x14ac:dyDescent="0.25">
      <c r="A21" s="9" t="s">
        <v>24</v>
      </c>
      <c r="B21" s="9" t="s">
        <v>30</v>
      </c>
      <c r="C21" s="10" t="s">
        <v>40</v>
      </c>
      <c r="D21" s="11">
        <v>288</v>
      </c>
      <c r="E21" s="11">
        <v>325</v>
      </c>
      <c r="F21" s="11">
        <v>382</v>
      </c>
      <c r="G21" s="12">
        <v>311</v>
      </c>
      <c r="H21" s="13">
        <v>-0.18586387434554999</v>
      </c>
      <c r="I21" s="3"/>
    </row>
    <row r="22" spans="1:9" s="1" customFormat="1" ht="19.75" customHeight="1" x14ac:dyDescent="0.25">
      <c r="A22" s="9" t="s">
        <v>24</v>
      </c>
      <c r="B22" s="9" t="s">
        <v>37</v>
      </c>
      <c r="C22" s="10" t="s">
        <v>41</v>
      </c>
      <c r="D22" s="11">
        <v>166</v>
      </c>
      <c r="E22" s="11">
        <v>182</v>
      </c>
      <c r="F22" s="11">
        <v>165</v>
      </c>
      <c r="G22" s="12">
        <v>144</v>
      </c>
      <c r="H22" s="13">
        <v>-0.12727272727272701</v>
      </c>
      <c r="I22" s="3"/>
    </row>
    <row r="23" spans="1:9" s="1" customFormat="1" ht="19.75" customHeight="1" x14ac:dyDescent="0.25">
      <c r="A23" s="9" t="s">
        <v>24</v>
      </c>
      <c r="B23" s="9" t="s">
        <v>37</v>
      </c>
      <c r="C23" s="10" t="s">
        <v>42</v>
      </c>
      <c r="D23" s="11">
        <v>107</v>
      </c>
      <c r="E23" s="11">
        <v>151</v>
      </c>
      <c r="F23" s="11">
        <v>154</v>
      </c>
      <c r="G23" s="12">
        <v>152</v>
      </c>
      <c r="H23" s="13">
        <v>-1.2987012987013E-2</v>
      </c>
      <c r="I23" s="3"/>
    </row>
    <row r="24" spans="1:9" s="1" customFormat="1" ht="33" customHeight="1" x14ac:dyDescent="0.25">
      <c r="A24" s="9" t="s">
        <v>24</v>
      </c>
      <c r="B24" s="9" t="s">
        <v>37</v>
      </c>
      <c r="C24" s="10" t="s">
        <v>43</v>
      </c>
      <c r="D24" s="11">
        <v>278</v>
      </c>
      <c r="E24" s="11">
        <v>283</v>
      </c>
      <c r="F24" s="16" t="s">
        <v>44</v>
      </c>
      <c r="G24" s="12">
        <v>117</v>
      </c>
      <c r="H24" s="13"/>
      <c r="I24" s="14" t="s">
        <v>45</v>
      </c>
    </row>
    <row r="25" spans="1:9" s="1" customFormat="1" ht="33" customHeight="1" x14ac:dyDescent="0.25">
      <c r="A25" s="9" t="s">
        <v>24</v>
      </c>
      <c r="B25" s="9" t="s">
        <v>37</v>
      </c>
      <c r="C25" s="10" t="s">
        <v>46</v>
      </c>
      <c r="D25" s="11">
        <v>122</v>
      </c>
      <c r="E25" s="11">
        <v>114</v>
      </c>
      <c r="F25" s="16" t="s">
        <v>47</v>
      </c>
      <c r="G25" s="12">
        <v>36</v>
      </c>
      <c r="H25" s="13"/>
      <c r="I25" s="17" t="s">
        <v>45</v>
      </c>
    </row>
    <row r="26" spans="1:9" s="1" customFormat="1" ht="19.75" customHeight="1" x14ac:dyDescent="0.25">
      <c r="A26" s="9" t="s">
        <v>24</v>
      </c>
      <c r="B26" s="9" t="s">
        <v>37</v>
      </c>
      <c r="C26" s="10" t="s">
        <v>48</v>
      </c>
      <c r="D26" s="11">
        <v>82</v>
      </c>
      <c r="E26" s="11">
        <v>97</v>
      </c>
      <c r="F26" s="11">
        <v>92</v>
      </c>
      <c r="G26" s="12">
        <v>87</v>
      </c>
      <c r="H26" s="18">
        <v>-5.4347826086956499E-2</v>
      </c>
      <c r="I26" s="3"/>
    </row>
    <row r="27" spans="1:9" s="1" customFormat="1" ht="19.75" customHeight="1" x14ac:dyDescent="0.25">
      <c r="A27" s="19"/>
      <c r="B27" s="20"/>
      <c r="C27" s="21" t="s">
        <v>49</v>
      </c>
      <c r="D27" s="22">
        <f>SUM(D12:D26)</f>
        <v>4671</v>
      </c>
      <c r="E27" s="22">
        <f t="shared" ref="E27:G27" si="0">SUM(E12:E26)</f>
        <v>3857</v>
      </c>
      <c r="F27" s="22">
        <f>SUM(F12:F26)+152+50</f>
        <v>2678</v>
      </c>
      <c r="G27" s="23">
        <f t="shared" si="0"/>
        <v>2204</v>
      </c>
      <c r="H27" s="24">
        <f>(G27-F27)/F27</f>
        <v>-0.17699775952203137</v>
      </c>
      <c r="I27" s="3"/>
    </row>
    <row r="28" spans="1:9" s="1" customFormat="1" ht="19.75" customHeight="1" x14ac:dyDescent="0.25">
      <c r="A28" s="25" t="s">
        <v>50</v>
      </c>
      <c r="B28" s="9" t="s">
        <v>28</v>
      </c>
      <c r="C28" s="10" t="s">
        <v>51</v>
      </c>
      <c r="D28" s="26">
        <v>299</v>
      </c>
      <c r="E28" s="26">
        <v>241</v>
      </c>
      <c r="F28" s="26">
        <v>298</v>
      </c>
      <c r="G28" s="12">
        <v>362</v>
      </c>
      <c r="H28" s="27">
        <v>0.21476510067114099</v>
      </c>
      <c r="I28" s="3"/>
    </row>
    <row r="29" spans="1:9" s="1" customFormat="1" ht="19.75" customHeight="1" x14ac:dyDescent="0.25">
      <c r="A29" s="25" t="s">
        <v>50</v>
      </c>
      <c r="B29" s="9" t="s">
        <v>28</v>
      </c>
      <c r="C29" s="10" t="s">
        <v>52</v>
      </c>
      <c r="D29" s="26">
        <v>194</v>
      </c>
      <c r="E29" s="26">
        <v>213</v>
      </c>
      <c r="F29" s="26">
        <v>165</v>
      </c>
      <c r="G29" s="12">
        <v>171</v>
      </c>
      <c r="H29" s="13">
        <v>3.6363636363636397E-2</v>
      </c>
      <c r="I29" s="17" t="s">
        <v>53</v>
      </c>
    </row>
    <row r="30" spans="1:9" s="1" customFormat="1" ht="19.75" customHeight="1" x14ac:dyDescent="0.25">
      <c r="A30" s="25" t="s">
        <v>50</v>
      </c>
      <c r="B30" s="9" t="s">
        <v>30</v>
      </c>
      <c r="C30" s="10" t="s">
        <v>54</v>
      </c>
      <c r="D30" s="26">
        <v>104</v>
      </c>
      <c r="E30" s="26">
        <v>68</v>
      </c>
      <c r="F30" s="26">
        <v>74</v>
      </c>
      <c r="G30" s="12">
        <v>103</v>
      </c>
      <c r="H30" s="15">
        <v>0.391891891891892</v>
      </c>
      <c r="I30" s="3"/>
    </row>
    <row r="31" spans="1:9" s="1" customFormat="1" ht="19.75" customHeight="1" x14ac:dyDescent="0.25">
      <c r="A31" s="25" t="s">
        <v>50</v>
      </c>
      <c r="B31" s="9" t="s">
        <v>37</v>
      </c>
      <c r="C31" s="10" t="s">
        <v>55</v>
      </c>
      <c r="D31" s="26">
        <v>49</v>
      </c>
      <c r="E31" s="26">
        <v>47</v>
      </c>
      <c r="F31" s="26">
        <v>46</v>
      </c>
      <c r="G31" s="12">
        <v>58</v>
      </c>
      <c r="H31" s="15">
        <v>0.26086956521739102</v>
      </c>
      <c r="I31" s="3"/>
    </row>
    <row r="32" spans="1:9" s="1" customFormat="1" ht="19.75" customHeight="1" x14ac:dyDescent="0.25">
      <c r="A32" s="25" t="s">
        <v>50</v>
      </c>
      <c r="B32" s="9" t="s">
        <v>30</v>
      </c>
      <c r="C32" s="10" t="s">
        <v>56</v>
      </c>
      <c r="D32" s="26">
        <v>61</v>
      </c>
      <c r="E32" s="26">
        <v>42</v>
      </c>
      <c r="F32" s="26">
        <v>39</v>
      </c>
      <c r="G32" s="12">
        <v>47</v>
      </c>
      <c r="H32" s="15">
        <v>0.20512820512820501</v>
      </c>
      <c r="I32" s="3"/>
    </row>
    <row r="33" spans="1:9" s="1" customFormat="1" ht="19.75" customHeight="1" x14ac:dyDescent="0.25">
      <c r="A33" s="25" t="s">
        <v>50</v>
      </c>
      <c r="B33" s="9" t="s">
        <v>28</v>
      </c>
      <c r="C33" s="10" t="s">
        <v>57</v>
      </c>
      <c r="D33" s="26">
        <v>123</v>
      </c>
      <c r="E33" s="26">
        <v>121</v>
      </c>
      <c r="F33" s="26">
        <v>95</v>
      </c>
      <c r="G33" s="12">
        <v>71</v>
      </c>
      <c r="H33" s="15">
        <v>-0.25263157894736799</v>
      </c>
      <c r="I33" s="3"/>
    </row>
    <row r="34" spans="1:9" s="1" customFormat="1" ht="33" customHeight="1" x14ac:dyDescent="0.25">
      <c r="A34" s="25" t="s">
        <v>50</v>
      </c>
      <c r="B34" s="9" t="s">
        <v>37</v>
      </c>
      <c r="C34" s="10" t="s">
        <v>58</v>
      </c>
      <c r="D34" s="26">
        <v>213</v>
      </c>
      <c r="E34" s="26">
        <v>227</v>
      </c>
      <c r="F34" s="16" t="s">
        <v>59</v>
      </c>
      <c r="G34" s="12">
        <v>49</v>
      </c>
      <c r="H34" s="13"/>
      <c r="I34" s="14" t="s">
        <v>45</v>
      </c>
    </row>
    <row r="35" spans="1:9" s="1" customFormat="1" ht="33" customHeight="1" x14ac:dyDescent="0.25">
      <c r="A35" s="25" t="s">
        <v>50</v>
      </c>
      <c r="B35" s="9" t="s">
        <v>28</v>
      </c>
      <c r="C35" s="10" t="s">
        <v>60</v>
      </c>
      <c r="D35" s="26">
        <v>116</v>
      </c>
      <c r="E35" s="26">
        <v>124</v>
      </c>
      <c r="F35" s="16" t="s">
        <v>61</v>
      </c>
      <c r="G35" s="12">
        <v>59</v>
      </c>
      <c r="H35" s="13"/>
      <c r="I35" s="17" t="s">
        <v>45</v>
      </c>
    </row>
    <row r="36" spans="1:9" s="1" customFormat="1" ht="19.75" customHeight="1" x14ac:dyDescent="0.25">
      <c r="A36" s="25" t="s">
        <v>50</v>
      </c>
      <c r="B36" s="9" t="s">
        <v>28</v>
      </c>
      <c r="C36" s="10" t="s">
        <v>62</v>
      </c>
      <c r="D36" s="26">
        <v>432</v>
      </c>
      <c r="E36" s="26">
        <v>410</v>
      </c>
      <c r="F36" s="26">
        <v>419</v>
      </c>
      <c r="G36" s="12">
        <v>415</v>
      </c>
      <c r="H36" s="15">
        <v>-9.5465393794749408E-3</v>
      </c>
      <c r="I36" s="17" t="s">
        <v>53</v>
      </c>
    </row>
    <row r="37" spans="1:9" s="1" customFormat="1" ht="19.75" customHeight="1" x14ac:dyDescent="0.25">
      <c r="A37" s="25" t="s">
        <v>50</v>
      </c>
      <c r="B37" s="9" t="s">
        <v>28</v>
      </c>
      <c r="C37" s="10" t="s">
        <v>63</v>
      </c>
      <c r="D37" s="26">
        <v>29</v>
      </c>
      <c r="E37" s="26">
        <v>22</v>
      </c>
      <c r="F37" s="26">
        <v>48</v>
      </c>
      <c r="G37" s="12">
        <v>48</v>
      </c>
      <c r="H37" s="15">
        <v>0</v>
      </c>
      <c r="I37" s="3"/>
    </row>
    <row r="38" spans="1:9" s="1" customFormat="1" ht="19.75" customHeight="1" x14ac:dyDescent="0.25">
      <c r="A38" s="25" t="s">
        <v>50</v>
      </c>
      <c r="B38" s="9" t="s">
        <v>37</v>
      </c>
      <c r="C38" s="10" t="s">
        <v>64</v>
      </c>
      <c r="D38" s="26">
        <v>79</v>
      </c>
      <c r="E38" s="26">
        <v>76</v>
      </c>
      <c r="F38" s="26">
        <v>50</v>
      </c>
      <c r="G38" s="12">
        <v>81</v>
      </c>
      <c r="H38" s="15">
        <v>0.62</v>
      </c>
      <c r="I38" s="3"/>
    </row>
    <row r="39" spans="1:9" s="1" customFormat="1" ht="19.75" customHeight="1" x14ac:dyDescent="0.25">
      <c r="A39" s="25" t="s">
        <v>50</v>
      </c>
      <c r="B39" s="9" t="s">
        <v>25</v>
      </c>
      <c r="C39" s="10" t="s">
        <v>65</v>
      </c>
      <c r="D39" s="26">
        <v>86</v>
      </c>
      <c r="E39" s="26">
        <v>75</v>
      </c>
      <c r="F39" s="26">
        <v>89</v>
      </c>
      <c r="G39" s="12">
        <v>100</v>
      </c>
      <c r="H39" s="15">
        <v>0.123595505617978</v>
      </c>
      <c r="I39" s="3"/>
    </row>
    <row r="40" spans="1:9" s="1" customFormat="1" ht="19.75" customHeight="1" x14ac:dyDescent="0.25">
      <c r="A40" s="25" t="s">
        <v>50</v>
      </c>
      <c r="B40" s="9" t="s">
        <v>25</v>
      </c>
      <c r="C40" s="10" t="s">
        <v>66</v>
      </c>
      <c r="D40" s="26">
        <v>34</v>
      </c>
      <c r="E40" s="26">
        <v>35</v>
      </c>
      <c r="F40" s="26">
        <v>42</v>
      </c>
      <c r="G40" s="12">
        <v>53</v>
      </c>
      <c r="H40" s="15">
        <v>0.26190476190476197</v>
      </c>
      <c r="I40" s="3"/>
    </row>
    <row r="41" spans="1:9" s="1" customFormat="1" ht="19.75" customHeight="1" x14ac:dyDescent="0.25">
      <c r="A41" s="25" t="s">
        <v>50</v>
      </c>
      <c r="B41" s="9" t="s">
        <v>25</v>
      </c>
      <c r="C41" s="10" t="s">
        <v>67</v>
      </c>
      <c r="D41" s="26">
        <v>289</v>
      </c>
      <c r="E41" s="26">
        <v>210</v>
      </c>
      <c r="F41" s="26">
        <v>236</v>
      </c>
      <c r="G41" s="12">
        <v>214</v>
      </c>
      <c r="H41" s="15">
        <v>-9.3220338983050793E-2</v>
      </c>
      <c r="I41" s="3"/>
    </row>
    <row r="42" spans="1:9" s="1" customFormat="1" ht="19.75" customHeight="1" x14ac:dyDescent="0.25">
      <c r="A42" s="25" t="s">
        <v>50</v>
      </c>
      <c r="B42" s="9" t="s">
        <v>30</v>
      </c>
      <c r="C42" s="10" t="s">
        <v>68</v>
      </c>
      <c r="D42" s="26">
        <v>91</v>
      </c>
      <c r="E42" s="26">
        <v>52</v>
      </c>
      <c r="F42" s="26">
        <v>75</v>
      </c>
      <c r="G42" s="12">
        <v>65</v>
      </c>
      <c r="H42" s="15">
        <v>-0.133333333333333</v>
      </c>
      <c r="I42" s="3"/>
    </row>
    <row r="43" spans="1:9" s="1" customFormat="1" ht="19.75" customHeight="1" x14ac:dyDescent="0.25">
      <c r="A43" s="25" t="s">
        <v>50</v>
      </c>
      <c r="B43" s="9" t="s">
        <v>30</v>
      </c>
      <c r="C43" s="10" t="s">
        <v>69</v>
      </c>
      <c r="D43" s="26">
        <v>275</v>
      </c>
      <c r="E43" s="26">
        <v>223</v>
      </c>
      <c r="F43" s="26">
        <v>231</v>
      </c>
      <c r="G43" s="12">
        <v>258</v>
      </c>
      <c r="H43" s="13">
        <v>0.11688311688311701</v>
      </c>
      <c r="I43" s="3"/>
    </row>
    <row r="44" spans="1:9" s="1" customFormat="1" ht="19.75" customHeight="1" x14ac:dyDescent="0.25">
      <c r="A44" s="25" t="s">
        <v>50</v>
      </c>
      <c r="B44" s="9" t="s">
        <v>25</v>
      </c>
      <c r="C44" s="10" t="s">
        <v>70</v>
      </c>
      <c r="D44" s="26">
        <v>47</v>
      </c>
      <c r="E44" s="26">
        <v>39</v>
      </c>
      <c r="F44" s="26">
        <v>48</v>
      </c>
      <c r="G44" s="12">
        <v>43</v>
      </c>
      <c r="H44" s="13">
        <v>-0.104166666666667</v>
      </c>
      <c r="I44" s="3"/>
    </row>
    <row r="45" spans="1:9" s="1" customFormat="1" ht="19.75" customHeight="1" x14ac:dyDescent="0.25">
      <c r="A45" s="25" t="s">
        <v>50</v>
      </c>
      <c r="B45" s="9" t="s">
        <v>28</v>
      </c>
      <c r="C45" s="10" t="s">
        <v>71</v>
      </c>
      <c r="D45" s="26">
        <v>85</v>
      </c>
      <c r="E45" s="26">
        <v>55</v>
      </c>
      <c r="F45" s="26">
        <v>90</v>
      </c>
      <c r="G45" s="12">
        <v>80</v>
      </c>
      <c r="H45" s="13">
        <v>-0.11111111111111099</v>
      </c>
      <c r="I45" s="3"/>
    </row>
    <row r="46" spans="1:9" s="1" customFormat="1" ht="19.75" customHeight="1" x14ac:dyDescent="0.25">
      <c r="A46" s="25" t="s">
        <v>50</v>
      </c>
      <c r="B46" s="9" t="s">
        <v>30</v>
      </c>
      <c r="C46" s="10" t="s">
        <v>72</v>
      </c>
      <c r="D46" s="26">
        <v>201</v>
      </c>
      <c r="E46" s="26">
        <v>158</v>
      </c>
      <c r="F46" s="26">
        <v>185</v>
      </c>
      <c r="G46" s="12">
        <v>132</v>
      </c>
      <c r="H46" s="13">
        <v>-0.286486486486487</v>
      </c>
      <c r="I46" s="3"/>
    </row>
    <row r="47" spans="1:9" s="1" customFormat="1" ht="19.75" customHeight="1" x14ac:dyDescent="0.25">
      <c r="A47" s="25" t="s">
        <v>50</v>
      </c>
      <c r="B47" s="9" t="s">
        <v>37</v>
      </c>
      <c r="C47" s="10" t="s">
        <v>73</v>
      </c>
      <c r="D47" s="26">
        <v>30</v>
      </c>
      <c r="E47" s="26">
        <v>35</v>
      </c>
      <c r="F47" s="26">
        <v>24</v>
      </c>
      <c r="G47" s="12">
        <v>27</v>
      </c>
      <c r="H47" s="13">
        <v>0.125</v>
      </c>
      <c r="I47" s="3"/>
    </row>
    <row r="48" spans="1:9" s="1" customFormat="1" ht="19.75" customHeight="1" x14ac:dyDescent="0.25">
      <c r="A48" s="25" t="s">
        <v>50</v>
      </c>
      <c r="B48" s="9" t="s">
        <v>30</v>
      </c>
      <c r="C48" s="10" t="s">
        <v>74</v>
      </c>
      <c r="D48" s="26">
        <v>141</v>
      </c>
      <c r="E48" s="26">
        <v>80</v>
      </c>
      <c r="F48" s="26">
        <v>98</v>
      </c>
      <c r="G48" s="12">
        <v>85</v>
      </c>
      <c r="H48" s="13">
        <v>-0.13265306122449</v>
      </c>
      <c r="I48" s="17" t="s">
        <v>75</v>
      </c>
    </row>
    <row r="49" spans="1:9" s="1" customFormat="1" ht="33" customHeight="1" x14ac:dyDescent="0.25">
      <c r="A49" s="25" t="s">
        <v>50</v>
      </c>
      <c r="B49" s="9" t="s">
        <v>37</v>
      </c>
      <c r="C49" s="10" t="s">
        <v>76</v>
      </c>
      <c r="D49" s="26">
        <v>194</v>
      </c>
      <c r="E49" s="26">
        <v>251</v>
      </c>
      <c r="F49" s="16" t="s">
        <v>77</v>
      </c>
      <c r="G49" s="12">
        <v>115</v>
      </c>
      <c r="H49" s="13"/>
      <c r="I49" s="14" t="s">
        <v>45</v>
      </c>
    </row>
    <row r="50" spans="1:9" s="1" customFormat="1" ht="19.75" customHeight="1" x14ac:dyDescent="0.25">
      <c r="A50" s="25" t="s">
        <v>50</v>
      </c>
      <c r="B50" s="9" t="s">
        <v>37</v>
      </c>
      <c r="C50" s="10" t="s">
        <v>78</v>
      </c>
      <c r="D50" s="28">
        <v>75</v>
      </c>
      <c r="E50" s="28">
        <v>63</v>
      </c>
      <c r="F50" s="28">
        <v>54</v>
      </c>
      <c r="G50" s="29">
        <v>33</v>
      </c>
      <c r="H50" s="18">
        <v>-0.38888888888888901</v>
      </c>
    </row>
    <row r="51" spans="1:9" s="1" customFormat="1" ht="19.75" customHeight="1" x14ac:dyDescent="0.25">
      <c r="A51" s="19"/>
      <c r="B51" s="20"/>
      <c r="C51" s="30" t="s">
        <v>79</v>
      </c>
      <c r="D51" s="31">
        <f>SUM(D28:D50)</f>
        <v>3247</v>
      </c>
      <c r="E51" s="32">
        <f t="shared" ref="E51" si="1">SUM(E28:E50)</f>
        <v>2867</v>
      </c>
      <c r="F51" s="32">
        <f>SUM(F28:F50)+157+94+108</f>
        <v>2765</v>
      </c>
      <c r="G51" s="33">
        <f>SUM(G28:G50)</f>
        <v>2669</v>
      </c>
      <c r="H51" s="24">
        <f>(G51-F51)/F51</f>
        <v>-3.4719710669077759E-2</v>
      </c>
    </row>
    <row r="52" spans="1:9" s="1" customFormat="1" ht="19.75" customHeight="1" x14ac:dyDescent="0.25">
      <c r="A52" s="25" t="s">
        <v>80</v>
      </c>
      <c r="B52" s="9" t="s">
        <v>28</v>
      </c>
      <c r="C52" s="10" t="s">
        <v>81</v>
      </c>
      <c r="D52" s="34">
        <v>31</v>
      </c>
      <c r="E52" s="34">
        <v>30</v>
      </c>
      <c r="F52" s="34">
        <v>21</v>
      </c>
      <c r="G52" s="35">
        <v>18</v>
      </c>
      <c r="H52" s="36">
        <v>-0.14285714285714299</v>
      </c>
    </row>
    <row r="53" spans="1:9" s="1" customFormat="1" ht="19.75" customHeight="1" x14ac:dyDescent="0.25">
      <c r="A53" s="25" t="s">
        <v>80</v>
      </c>
      <c r="B53" s="9" t="s">
        <v>28</v>
      </c>
      <c r="C53" s="10" t="s">
        <v>82</v>
      </c>
      <c r="D53" s="26">
        <v>27</v>
      </c>
      <c r="E53" s="26">
        <v>9</v>
      </c>
      <c r="F53" s="26">
        <v>27</v>
      </c>
      <c r="G53" s="12">
        <v>23</v>
      </c>
      <c r="H53" s="13">
        <v>-0.148148148148148</v>
      </c>
    </row>
    <row r="54" spans="1:9" s="1" customFormat="1" ht="19.75" customHeight="1" x14ac:dyDescent="0.25">
      <c r="A54" s="25" t="s">
        <v>80</v>
      </c>
      <c r="B54" s="9" t="s">
        <v>37</v>
      </c>
      <c r="C54" s="10" t="s">
        <v>83</v>
      </c>
      <c r="D54" s="26">
        <v>6</v>
      </c>
      <c r="E54" s="26">
        <v>10</v>
      </c>
      <c r="F54" s="26">
        <v>20</v>
      </c>
      <c r="G54" s="12">
        <v>11</v>
      </c>
      <c r="H54" s="13">
        <v>-0.45</v>
      </c>
    </row>
    <row r="55" spans="1:9" s="1" customFormat="1" ht="19.75" customHeight="1" x14ac:dyDescent="0.25">
      <c r="A55" s="25" t="s">
        <v>80</v>
      </c>
      <c r="B55" s="9" t="s">
        <v>28</v>
      </c>
      <c r="C55" s="10" t="s">
        <v>84</v>
      </c>
      <c r="D55" s="26">
        <v>39</v>
      </c>
      <c r="E55" s="26">
        <v>21</v>
      </c>
      <c r="F55" s="26">
        <v>17</v>
      </c>
      <c r="G55" s="12">
        <v>19</v>
      </c>
      <c r="H55" s="13">
        <v>0.11764705882352899</v>
      </c>
    </row>
    <row r="56" spans="1:9" s="1" customFormat="1" ht="19.75" customHeight="1" x14ac:dyDescent="0.25">
      <c r="A56" s="25" t="s">
        <v>80</v>
      </c>
      <c r="B56" s="9" t="s">
        <v>28</v>
      </c>
      <c r="C56" s="10" t="s">
        <v>85</v>
      </c>
      <c r="D56" s="26">
        <v>12</v>
      </c>
      <c r="E56" s="26">
        <v>13</v>
      </c>
      <c r="F56" s="26">
        <v>9</v>
      </c>
      <c r="G56" s="12">
        <v>24</v>
      </c>
      <c r="H56" s="13">
        <v>1.6666666666666701</v>
      </c>
    </row>
    <row r="57" spans="1:9" s="1" customFormat="1" ht="19.75" customHeight="1" x14ac:dyDescent="0.25">
      <c r="A57" s="25" t="s">
        <v>80</v>
      </c>
      <c r="B57" s="9" t="s">
        <v>25</v>
      </c>
      <c r="C57" s="10" t="s">
        <v>86</v>
      </c>
      <c r="D57" s="26">
        <v>9</v>
      </c>
      <c r="E57" s="26">
        <v>4</v>
      </c>
      <c r="F57" s="26">
        <v>6</v>
      </c>
      <c r="G57" s="12">
        <v>1</v>
      </c>
      <c r="H57" s="13">
        <v>-0.83333333333333304</v>
      </c>
    </row>
    <row r="58" spans="1:9" s="1" customFormat="1" ht="19.75" customHeight="1" x14ac:dyDescent="0.25">
      <c r="A58" s="25" t="s">
        <v>80</v>
      </c>
      <c r="B58" s="9" t="s">
        <v>25</v>
      </c>
      <c r="C58" s="10" t="s">
        <v>87</v>
      </c>
      <c r="D58" s="26">
        <v>48</v>
      </c>
      <c r="E58" s="26">
        <v>34</v>
      </c>
      <c r="F58" s="26">
        <v>35</v>
      </c>
      <c r="G58" s="12">
        <v>31</v>
      </c>
      <c r="H58" s="13">
        <v>-0.114285714285714</v>
      </c>
    </row>
    <row r="59" spans="1:9" s="1" customFormat="1" ht="19.75" customHeight="1" x14ac:dyDescent="0.25">
      <c r="A59" s="25" t="s">
        <v>80</v>
      </c>
      <c r="B59" s="9" t="s">
        <v>30</v>
      </c>
      <c r="C59" s="10" t="s">
        <v>88</v>
      </c>
      <c r="D59" s="26">
        <v>169</v>
      </c>
      <c r="E59" s="26">
        <v>119</v>
      </c>
      <c r="F59" s="26">
        <v>120</v>
      </c>
      <c r="G59" s="12">
        <v>133</v>
      </c>
      <c r="H59" s="13">
        <v>0.108333333333333</v>
      </c>
    </row>
    <row r="60" spans="1:9" s="1" customFormat="1" ht="19.75" customHeight="1" x14ac:dyDescent="0.25">
      <c r="A60" s="25" t="s">
        <v>80</v>
      </c>
      <c r="B60" s="9" t="s">
        <v>25</v>
      </c>
      <c r="C60" s="10" t="s">
        <v>89</v>
      </c>
      <c r="D60" s="26">
        <v>2</v>
      </c>
      <c r="E60" s="26">
        <v>2</v>
      </c>
      <c r="F60" s="26">
        <v>3</v>
      </c>
      <c r="G60" s="12"/>
      <c r="H60" s="13">
        <v>-1</v>
      </c>
    </row>
    <row r="61" spans="1:9" s="1" customFormat="1" ht="19.75" customHeight="1" x14ac:dyDescent="0.25">
      <c r="A61" s="25" t="s">
        <v>80</v>
      </c>
      <c r="B61" s="9" t="s">
        <v>28</v>
      </c>
      <c r="C61" s="10" t="s">
        <v>90</v>
      </c>
      <c r="D61" s="26">
        <v>19</v>
      </c>
      <c r="E61" s="26">
        <v>26</v>
      </c>
      <c r="F61" s="26">
        <v>25</v>
      </c>
      <c r="G61" s="12">
        <v>21</v>
      </c>
      <c r="H61" s="13">
        <v>-0.16</v>
      </c>
    </row>
    <row r="62" spans="1:9" s="1" customFormat="1" ht="19.75" customHeight="1" x14ac:dyDescent="0.25">
      <c r="A62" s="25" t="s">
        <v>80</v>
      </c>
      <c r="B62" s="9" t="s">
        <v>37</v>
      </c>
      <c r="C62" s="10" t="s">
        <v>91</v>
      </c>
      <c r="D62" s="26">
        <v>5</v>
      </c>
      <c r="E62" s="26">
        <v>4</v>
      </c>
      <c r="F62" s="26">
        <v>4</v>
      </c>
      <c r="G62" s="12">
        <v>1</v>
      </c>
      <c r="H62" s="13">
        <v>-0.75</v>
      </c>
    </row>
    <row r="63" spans="1:9" s="1" customFormat="1" ht="19.75" customHeight="1" x14ac:dyDescent="0.25">
      <c r="A63" s="25" t="s">
        <v>80</v>
      </c>
      <c r="B63" s="9" t="s">
        <v>37</v>
      </c>
      <c r="C63" s="10" t="s">
        <v>92</v>
      </c>
      <c r="D63" s="28">
        <v>13</v>
      </c>
      <c r="E63" s="28">
        <v>16</v>
      </c>
      <c r="F63" s="28">
        <v>13</v>
      </c>
      <c r="G63" s="29">
        <v>11</v>
      </c>
      <c r="H63" s="18">
        <v>-0.15384615384615399</v>
      </c>
    </row>
    <row r="64" spans="1:9" s="1" customFormat="1" ht="19.75" customHeight="1" x14ac:dyDescent="0.25">
      <c r="A64" s="37"/>
      <c r="B64" s="20"/>
      <c r="C64" s="38" t="s">
        <v>93</v>
      </c>
      <c r="D64" s="39">
        <f>SUM(D52:D63)</f>
        <v>380</v>
      </c>
      <c r="E64" s="40">
        <f t="shared" ref="E64:G64" si="2">SUM(E52:E63)</f>
        <v>288</v>
      </c>
      <c r="F64" s="40">
        <f t="shared" si="2"/>
        <v>300</v>
      </c>
      <c r="G64" s="41">
        <f t="shared" si="2"/>
        <v>293</v>
      </c>
      <c r="H64" s="24">
        <f>(G64-F64)/F64</f>
        <v>-2.3333333333333334E-2</v>
      </c>
    </row>
    <row r="65" spans="1:8" s="1" customFormat="1" ht="19.75" customHeight="1" x14ac:dyDescent="0.25">
      <c r="A65" s="10" t="s">
        <v>94</v>
      </c>
      <c r="B65" s="10"/>
      <c r="C65" s="42"/>
      <c r="D65" s="43">
        <f>SUM(D64,D51,D27)</f>
        <v>8298</v>
      </c>
      <c r="E65" s="43">
        <f>SUM(E64,E51,E27)</f>
        <v>7012</v>
      </c>
      <c r="F65" s="43">
        <f>SUM(F64,F51,F27)</f>
        <v>5743</v>
      </c>
      <c r="G65" s="43">
        <f>SUM(G64,G51,G27)</f>
        <v>5166</v>
      </c>
      <c r="H65" s="36">
        <v>-0.16953433307024501</v>
      </c>
    </row>
    <row r="66" spans="1:8" s="1" customFormat="1" ht="11.15" customHeight="1" x14ac:dyDescent="0.25">
      <c r="A66" s="44"/>
      <c r="B66" s="44"/>
      <c r="C66" s="44"/>
      <c r="D66" s="44"/>
      <c r="E66" s="44"/>
      <c r="F66" s="44"/>
      <c r="G66" s="44"/>
      <c r="H66" s="44"/>
    </row>
  </sheetData>
  <autoFilter ref="A11:I65" xr:uid="{3B12D483-976E-4388-A1CD-5AEA7892F371}"/>
  <mergeCells count="1">
    <mergeCell ref="A1:I1"/>
  </mergeCells>
  <pageMargins left="0.7" right="0.7"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2479-428F-43F8-B4B3-B9418DEC6FB5}">
  <sheetPr>
    <tabColor rgb="FF0089CF"/>
  </sheetPr>
  <dimension ref="A1:N208"/>
  <sheetViews>
    <sheetView workbookViewId="0">
      <pane xSplit="3" ySplit="12" topLeftCell="D13" activePane="bottomRight" state="frozen"/>
      <selection activeCell="D12" sqref="D12"/>
      <selection pane="topRight" activeCell="D12" sqref="D12"/>
      <selection pane="bottomLeft" activeCell="D12" sqref="D12"/>
      <selection pane="bottomRight" activeCell="D13" sqref="D13"/>
    </sheetView>
  </sheetViews>
  <sheetFormatPr defaultRowHeight="12.5" x14ac:dyDescent="0.25"/>
  <cols>
    <col min="1" max="1" width="20.1796875" customWidth="1"/>
    <col min="2" max="2" width="42.08984375" customWidth="1"/>
    <col min="3" max="3" width="26.26953125" customWidth="1"/>
    <col min="4" max="4" width="11.6328125" customWidth="1"/>
    <col min="5" max="5" width="8.81640625" customWidth="1"/>
    <col min="6" max="6" width="9.36328125" customWidth="1"/>
    <col min="7" max="7" width="14.08984375" customWidth="1"/>
    <col min="8" max="8" width="11.08984375" customWidth="1"/>
    <col min="9" max="9" width="9.81640625" customWidth="1"/>
    <col min="10" max="10" width="11.08984375" customWidth="1"/>
    <col min="11" max="11" width="13" customWidth="1"/>
    <col min="12" max="12" width="11.6328125" customWidth="1"/>
    <col min="13" max="13" width="25.453125" customWidth="1"/>
  </cols>
  <sheetData>
    <row r="1" spans="1:14" s="1" customFormat="1" ht="34.65" customHeight="1" x14ac:dyDescent="0.25">
      <c r="A1" s="98" t="s">
        <v>0</v>
      </c>
      <c r="B1" s="98"/>
      <c r="C1" s="98"/>
      <c r="D1" s="98"/>
      <c r="E1" s="98"/>
      <c r="F1" s="98"/>
      <c r="G1" s="98"/>
      <c r="H1" s="98"/>
      <c r="I1" s="98"/>
      <c r="J1" s="98"/>
      <c r="K1" s="98"/>
      <c r="L1" s="98"/>
    </row>
    <row r="2" spans="1:14" s="1" customFormat="1" ht="15" customHeight="1" x14ac:dyDescent="0.25">
      <c r="A2" s="2" t="s">
        <v>1</v>
      </c>
      <c r="B2" s="45" t="s">
        <v>2</v>
      </c>
      <c r="M2" s="46" t="s">
        <v>95</v>
      </c>
    </row>
    <row r="3" spans="1:14" s="1" customFormat="1" ht="15" customHeight="1" x14ac:dyDescent="0.25">
      <c r="A3" s="2" t="s">
        <v>3</v>
      </c>
      <c r="B3" s="45">
        <v>45518</v>
      </c>
      <c r="M3" s="47" t="s">
        <v>96</v>
      </c>
      <c r="N3" s="47" t="s">
        <v>97</v>
      </c>
    </row>
    <row r="4" spans="1:14" s="1" customFormat="1" ht="15" customHeight="1" x14ac:dyDescent="0.25">
      <c r="A4" s="2" t="s">
        <v>4</v>
      </c>
      <c r="B4" s="4" t="s">
        <v>5</v>
      </c>
      <c r="M4" s="47" t="s">
        <v>98</v>
      </c>
      <c r="N4" s="4" t="s">
        <v>99</v>
      </c>
    </row>
    <row r="5" spans="1:14" s="1" customFormat="1" ht="15" customHeight="1" x14ac:dyDescent="0.25">
      <c r="A5" s="2"/>
      <c r="B5" s="4" t="s">
        <v>6</v>
      </c>
      <c r="M5" s="47" t="s">
        <v>100</v>
      </c>
      <c r="N5" s="4" t="s">
        <v>101</v>
      </c>
    </row>
    <row r="6" spans="1:14" s="1" customFormat="1" ht="15" customHeight="1" x14ac:dyDescent="0.25">
      <c r="A6" s="2" t="s">
        <v>7</v>
      </c>
      <c r="B6" s="4" t="s">
        <v>8</v>
      </c>
      <c r="M6" s="47" t="s">
        <v>102</v>
      </c>
      <c r="N6" s="4" t="s">
        <v>103</v>
      </c>
    </row>
    <row r="7" spans="1:14" s="1" customFormat="1" ht="15" customHeight="1" x14ac:dyDescent="0.25">
      <c r="A7" s="2" t="s">
        <v>9</v>
      </c>
      <c r="B7" s="4" t="s">
        <v>10</v>
      </c>
      <c r="M7" s="47" t="s">
        <v>104</v>
      </c>
      <c r="N7" s="4" t="s">
        <v>105</v>
      </c>
    </row>
    <row r="8" spans="1:14" s="1" customFormat="1" ht="15" customHeight="1" x14ac:dyDescent="0.25">
      <c r="A8" s="2" t="s">
        <v>11</v>
      </c>
      <c r="B8" s="4" t="s">
        <v>12</v>
      </c>
      <c r="M8" s="47" t="s">
        <v>106</v>
      </c>
      <c r="N8" s="4" t="s">
        <v>107</v>
      </c>
    </row>
    <row r="9" spans="1:14" s="1" customFormat="1" ht="15" customHeight="1" x14ac:dyDescent="0.25">
      <c r="A9" s="2" t="s">
        <v>13</v>
      </c>
      <c r="B9" s="4" t="s">
        <v>14</v>
      </c>
      <c r="M9" s="47" t="s">
        <v>108</v>
      </c>
      <c r="N9" s="4" t="s">
        <v>109</v>
      </c>
    </row>
    <row r="10" spans="1:14" s="1" customFormat="1" ht="15" customHeight="1" x14ac:dyDescent="0.25">
      <c r="M10" s="48" t="s">
        <v>110</v>
      </c>
      <c r="N10" s="4" t="s">
        <v>111</v>
      </c>
    </row>
    <row r="11" spans="1:14" s="1" customFormat="1" ht="15" customHeight="1" x14ac:dyDescent="0.25">
      <c r="D11" s="99" t="s">
        <v>112</v>
      </c>
      <c r="E11" s="100"/>
      <c r="F11" s="100"/>
      <c r="G11" s="100"/>
      <c r="H11" s="100"/>
      <c r="I11" s="100"/>
      <c r="J11" s="100"/>
      <c r="K11" s="101"/>
    </row>
    <row r="12" spans="1:14" s="1" customFormat="1" ht="48" customHeight="1" x14ac:dyDescent="0.25">
      <c r="A12" s="49" t="s">
        <v>15</v>
      </c>
      <c r="B12" s="49" t="s">
        <v>17</v>
      </c>
      <c r="C12" s="49" t="s">
        <v>113</v>
      </c>
      <c r="D12" s="50" t="s">
        <v>96</v>
      </c>
      <c r="E12" s="50" t="s">
        <v>98</v>
      </c>
      <c r="F12" s="50" t="s">
        <v>100</v>
      </c>
      <c r="G12" s="50" t="s">
        <v>102</v>
      </c>
      <c r="H12" s="50" t="s">
        <v>104</v>
      </c>
      <c r="I12" s="50" t="s">
        <v>110</v>
      </c>
      <c r="J12" s="50" t="s">
        <v>106</v>
      </c>
      <c r="K12" s="50" t="s">
        <v>108</v>
      </c>
      <c r="L12" s="51" t="s">
        <v>114</v>
      </c>
    </row>
    <row r="13" spans="1:14" s="1" customFormat="1" ht="19.149999999999999" customHeight="1" x14ac:dyDescent="0.25">
      <c r="A13" s="52" t="str">
        <f t="shared" ref="A13:A44" si="0">IF(LEFT(B13,1)="B","Bachelor",IF(LEFT(B13,1)="M","Master",IF(LEFT(B13,1)="P","Premaster")))</f>
        <v>Bachelor</v>
      </c>
      <c r="B13" s="52" t="s">
        <v>115</v>
      </c>
      <c r="C13" s="52" t="s">
        <v>116</v>
      </c>
      <c r="D13" s="53">
        <v>22</v>
      </c>
      <c r="E13" s="53">
        <v>18</v>
      </c>
      <c r="F13" s="53"/>
      <c r="G13" s="53"/>
      <c r="H13" s="53"/>
      <c r="I13" s="53"/>
      <c r="J13" s="53"/>
      <c r="K13" s="53">
        <v>50</v>
      </c>
      <c r="L13" s="26">
        <v>90</v>
      </c>
    </row>
    <row r="14" spans="1:14" s="1" customFormat="1" ht="18.649999999999999" customHeight="1" x14ac:dyDescent="0.25">
      <c r="A14" s="52" t="str">
        <f t="shared" si="0"/>
        <v>Bachelor</v>
      </c>
      <c r="B14" s="52" t="str">
        <f>B13</f>
        <v>B Aarde, Economie en Duurzaamheid</v>
      </c>
      <c r="C14" s="52" t="s">
        <v>117</v>
      </c>
      <c r="D14" s="53"/>
      <c r="E14" s="53"/>
      <c r="F14" s="53"/>
      <c r="G14" s="53"/>
      <c r="H14" s="53"/>
      <c r="I14" s="53"/>
      <c r="J14" s="53"/>
      <c r="K14" s="53"/>
      <c r="L14" s="26"/>
    </row>
    <row r="15" spans="1:14" s="1" customFormat="1" ht="19.149999999999999" customHeight="1" x14ac:dyDescent="0.25">
      <c r="A15" s="52" t="str">
        <f t="shared" si="0"/>
        <v>Bachelor</v>
      </c>
      <c r="B15" s="52" t="str">
        <f>B14</f>
        <v>B Aarde, Economie en Duurzaamheid</v>
      </c>
      <c r="C15" s="52" t="s">
        <v>118</v>
      </c>
      <c r="D15" s="53">
        <v>5</v>
      </c>
      <c r="E15" s="53"/>
      <c r="F15" s="53"/>
      <c r="G15" s="53"/>
      <c r="H15" s="53"/>
      <c r="I15" s="53"/>
      <c r="J15" s="53"/>
      <c r="K15" s="53"/>
      <c r="L15" s="26">
        <v>5</v>
      </c>
    </row>
    <row r="16" spans="1:14" s="1" customFormat="1" ht="19.149999999999999" customHeight="1" x14ac:dyDescent="0.25">
      <c r="A16" s="54" t="str">
        <f t="shared" si="0"/>
        <v>Bachelor</v>
      </c>
      <c r="B16" s="10" t="s">
        <v>115</v>
      </c>
      <c r="C16" s="55" t="s">
        <v>114</v>
      </c>
      <c r="D16" s="56">
        <v>27</v>
      </c>
      <c r="E16" s="56">
        <v>18</v>
      </c>
      <c r="F16" s="56"/>
      <c r="G16" s="56"/>
      <c r="H16" s="56"/>
      <c r="I16" s="56"/>
      <c r="J16" s="56"/>
      <c r="K16" s="56">
        <v>50</v>
      </c>
      <c r="L16" s="56">
        <v>95</v>
      </c>
    </row>
    <row r="17" spans="1:12" s="1" customFormat="1" ht="19.149999999999999" customHeight="1" x14ac:dyDescent="0.25">
      <c r="A17" s="52" t="str">
        <f t="shared" si="0"/>
        <v>Bachelor</v>
      </c>
      <c r="B17" s="52" t="s">
        <v>27</v>
      </c>
      <c r="C17" s="52" t="s">
        <v>116</v>
      </c>
      <c r="D17" s="53">
        <v>8</v>
      </c>
      <c r="E17" s="53">
        <v>10</v>
      </c>
      <c r="F17" s="53">
        <v>3</v>
      </c>
      <c r="G17" s="53"/>
      <c r="H17" s="53"/>
      <c r="I17" s="53"/>
      <c r="J17" s="53"/>
      <c r="K17" s="53">
        <v>35</v>
      </c>
      <c r="L17" s="26">
        <v>56</v>
      </c>
    </row>
    <row r="18" spans="1:12" s="1" customFormat="1" ht="18.649999999999999" customHeight="1" x14ac:dyDescent="0.25">
      <c r="A18" s="52" t="str">
        <f t="shared" si="0"/>
        <v>Bachelor</v>
      </c>
      <c r="B18" s="52" t="str">
        <f>B17</f>
        <v>B Aardwetenschappen</v>
      </c>
      <c r="C18" s="52" t="s">
        <v>117</v>
      </c>
      <c r="D18" s="53"/>
      <c r="E18" s="53"/>
      <c r="F18" s="53"/>
      <c r="G18" s="53"/>
      <c r="H18" s="53"/>
      <c r="I18" s="53"/>
      <c r="J18" s="53"/>
      <c r="K18" s="53"/>
      <c r="L18" s="26"/>
    </row>
    <row r="19" spans="1:12" s="1" customFormat="1" ht="19.149999999999999" customHeight="1" x14ac:dyDescent="0.25">
      <c r="A19" s="52" t="str">
        <f t="shared" si="0"/>
        <v>Bachelor</v>
      </c>
      <c r="B19" s="52" t="str">
        <f>B18</f>
        <v>B Aardwetenschappen</v>
      </c>
      <c r="C19" s="52" t="s">
        <v>118</v>
      </c>
      <c r="D19" s="53"/>
      <c r="E19" s="53"/>
      <c r="F19" s="53"/>
      <c r="G19" s="53">
        <v>1</v>
      </c>
      <c r="H19" s="53"/>
      <c r="I19" s="53"/>
      <c r="J19" s="53"/>
      <c r="K19" s="53"/>
      <c r="L19" s="26">
        <v>1</v>
      </c>
    </row>
    <row r="20" spans="1:12" s="1" customFormat="1" ht="19.149999999999999" customHeight="1" x14ac:dyDescent="0.25">
      <c r="A20" s="54" t="str">
        <f t="shared" si="0"/>
        <v>Bachelor</v>
      </c>
      <c r="B20" s="10" t="s">
        <v>27</v>
      </c>
      <c r="C20" s="55" t="s">
        <v>114</v>
      </c>
      <c r="D20" s="56">
        <v>8</v>
      </c>
      <c r="E20" s="56">
        <v>10</v>
      </c>
      <c r="F20" s="56">
        <v>3</v>
      </c>
      <c r="G20" s="56">
        <v>1</v>
      </c>
      <c r="H20" s="56"/>
      <c r="I20" s="56"/>
      <c r="J20" s="56"/>
      <c r="K20" s="56">
        <v>35</v>
      </c>
      <c r="L20" s="56">
        <v>57</v>
      </c>
    </row>
    <row r="21" spans="1:12" s="1" customFormat="1" ht="19.149999999999999" customHeight="1" x14ac:dyDescent="0.25">
      <c r="A21" s="52" t="str">
        <f t="shared" si="0"/>
        <v>Bachelor</v>
      </c>
      <c r="B21" s="52" t="s">
        <v>29</v>
      </c>
      <c r="C21" s="52" t="s">
        <v>116</v>
      </c>
      <c r="D21" s="53">
        <v>9</v>
      </c>
      <c r="E21" s="53">
        <v>35</v>
      </c>
      <c r="F21" s="53">
        <v>14</v>
      </c>
      <c r="G21" s="53">
        <v>12</v>
      </c>
      <c r="H21" s="53"/>
      <c r="I21" s="53"/>
      <c r="J21" s="53"/>
      <c r="K21" s="53">
        <v>90</v>
      </c>
      <c r="L21" s="26">
        <v>160</v>
      </c>
    </row>
    <row r="22" spans="1:12" s="1" customFormat="1" ht="19.149999999999999" customHeight="1" x14ac:dyDescent="0.25">
      <c r="A22" s="52" t="str">
        <f t="shared" si="0"/>
        <v>Bachelor</v>
      </c>
      <c r="B22" s="52" t="str">
        <f>B21</f>
        <v>B Artificial Intelligence</v>
      </c>
      <c r="C22" s="52" t="s">
        <v>117</v>
      </c>
      <c r="D22" s="53">
        <v>1</v>
      </c>
      <c r="E22" s="53"/>
      <c r="F22" s="53">
        <v>11</v>
      </c>
      <c r="G22" s="53">
        <v>49</v>
      </c>
      <c r="H22" s="53">
        <v>1</v>
      </c>
      <c r="I22" s="53"/>
      <c r="J22" s="53"/>
      <c r="K22" s="53">
        <v>42</v>
      </c>
      <c r="L22" s="26">
        <v>104</v>
      </c>
    </row>
    <row r="23" spans="1:12" s="1" customFormat="1" ht="19.149999999999999" customHeight="1" x14ac:dyDescent="0.25">
      <c r="A23" s="52" t="str">
        <f t="shared" si="0"/>
        <v>Bachelor</v>
      </c>
      <c r="B23" s="52" t="str">
        <f>B22</f>
        <v>B Artificial Intelligence</v>
      </c>
      <c r="C23" s="52" t="s">
        <v>118</v>
      </c>
      <c r="D23" s="53">
        <v>3</v>
      </c>
      <c r="E23" s="53">
        <v>2</v>
      </c>
      <c r="F23" s="53">
        <v>7</v>
      </c>
      <c r="G23" s="53">
        <v>49</v>
      </c>
      <c r="H23" s="53">
        <v>2</v>
      </c>
      <c r="I23" s="53">
        <v>1</v>
      </c>
      <c r="J23" s="53"/>
      <c r="K23" s="53">
        <v>33</v>
      </c>
      <c r="L23" s="26">
        <v>97</v>
      </c>
    </row>
    <row r="24" spans="1:12" s="1" customFormat="1" ht="19.149999999999999" customHeight="1" x14ac:dyDescent="0.25">
      <c r="A24" s="54" t="str">
        <f t="shared" si="0"/>
        <v>Bachelor</v>
      </c>
      <c r="B24" s="10" t="s">
        <v>29</v>
      </c>
      <c r="C24" s="55" t="s">
        <v>114</v>
      </c>
      <c r="D24" s="56">
        <v>13</v>
      </c>
      <c r="E24" s="56">
        <v>37</v>
      </c>
      <c r="F24" s="56">
        <v>32</v>
      </c>
      <c r="G24" s="56">
        <v>110</v>
      </c>
      <c r="H24" s="56">
        <v>3</v>
      </c>
      <c r="I24" s="56">
        <v>1</v>
      </c>
      <c r="J24" s="56"/>
      <c r="K24" s="56">
        <v>165</v>
      </c>
      <c r="L24" s="56">
        <v>361</v>
      </c>
    </row>
    <row r="25" spans="1:12" s="1" customFormat="1" ht="19.149999999999999" customHeight="1" x14ac:dyDescent="0.25">
      <c r="A25" s="52" t="str">
        <f t="shared" si="0"/>
        <v>Bachelor</v>
      </c>
      <c r="B25" s="52" t="s">
        <v>31</v>
      </c>
      <c r="C25" s="52" t="s">
        <v>116</v>
      </c>
      <c r="D25" s="53">
        <v>11</v>
      </c>
      <c r="E25" s="53">
        <v>23</v>
      </c>
      <c r="F25" s="53">
        <v>10</v>
      </c>
      <c r="G25" s="53"/>
      <c r="H25" s="53"/>
      <c r="I25" s="53"/>
      <c r="J25" s="53"/>
      <c r="K25" s="53">
        <v>50</v>
      </c>
      <c r="L25" s="26">
        <v>94</v>
      </c>
    </row>
    <row r="26" spans="1:12" s="1" customFormat="1" ht="19.149999999999999" customHeight="1" x14ac:dyDescent="0.25">
      <c r="A26" s="52" t="str">
        <f t="shared" si="0"/>
        <v>Bachelor</v>
      </c>
      <c r="B26" s="52" t="str">
        <f>B25</f>
        <v>B Biologie</v>
      </c>
      <c r="C26" s="52" t="s">
        <v>117</v>
      </c>
      <c r="D26" s="53"/>
      <c r="E26" s="53"/>
      <c r="F26" s="53">
        <v>1</v>
      </c>
      <c r="G26" s="53"/>
      <c r="H26" s="53"/>
      <c r="I26" s="53"/>
      <c r="J26" s="53"/>
      <c r="K26" s="53"/>
      <c r="L26" s="26">
        <v>1</v>
      </c>
    </row>
    <row r="27" spans="1:12" s="1" customFormat="1" ht="19.149999999999999" customHeight="1" x14ac:dyDescent="0.25">
      <c r="A27" s="52" t="str">
        <f t="shared" si="0"/>
        <v>Bachelor</v>
      </c>
      <c r="B27" s="52" t="str">
        <f>B26</f>
        <v>B Biologie</v>
      </c>
      <c r="C27" s="52" t="s">
        <v>118</v>
      </c>
      <c r="D27" s="53">
        <v>2</v>
      </c>
      <c r="E27" s="53"/>
      <c r="F27" s="53"/>
      <c r="G27" s="53">
        <v>2</v>
      </c>
      <c r="H27" s="53"/>
      <c r="I27" s="53"/>
      <c r="J27" s="53"/>
      <c r="K27" s="53">
        <v>1</v>
      </c>
      <c r="L27" s="26">
        <v>5</v>
      </c>
    </row>
    <row r="28" spans="1:12" s="1" customFormat="1" ht="19.149999999999999" customHeight="1" x14ac:dyDescent="0.25">
      <c r="A28" s="54" t="str">
        <f t="shared" si="0"/>
        <v>Bachelor</v>
      </c>
      <c r="B28" s="10" t="s">
        <v>31</v>
      </c>
      <c r="C28" s="55" t="s">
        <v>114</v>
      </c>
      <c r="D28" s="56">
        <v>13</v>
      </c>
      <c r="E28" s="56">
        <v>23</v>
      </c>
      <c r="F28" s="56">
        <v>11</v>
      </c>
      <c r="G28" s="56">
        <v>2</v>
      </c>
      <c r="H28" s="56"/>
      <c r="I28" s="56"/>
      <c r="J28" s="56"/>
      <c r="K28" s="56">
        <v>51</v>
      </c>
      <c r="L28" s="56">
        <v>100</v>
      </c>
    </row>
    <row r="29" spans="1:12" s="1" customFormat="1" ht="19.149999999999999" customHeight="1" x14ac:dyDescent="0.25">
      <c r="A29" s="52" t="str">
        <f t="shared" si="0"/>
        <v>Bachelor</v>
      </c>
      <c r="B29" s="52" t="s">
        <v>32</v>
      </c>
      <c r="C29" s="52" t="s">
        <v>116</v>
      </c>
      <c r="D29" s="53"/>
      <c r="E29" s="53">
        <v>3</v>
      </c>
      <c r="F29" s="53">
        <v>1</v>
      </c>
      <c r="G29" s="53">
        <v>1</v>
      </c>
      <c r="H29" s="53"/>
      <c r="I29" s="53"/>
      <c r="J29" s="53"/>
      <c r="K29" s="53">
        <v>92</v>
      </c>
      <c r="L29" s="26">
        <v>97</v>
      </c>
    </row>
    <row r="30" spans="1:12" s="1" customFormat="1" ht="19.149999999999999" customHeight="1" x14ac:dyDescent="0.25">
      <c r="A30" s="52" t="str">
        <f t="shared" si="0"/>
        <v>Bachelor</v>
      </c>
      <c r="B30" s="52" t="str">
        <f>B29</f>
        <v>B Biomedical Sciences</v>
      </c>
      <c r="C30" s="52" t="s">
        <v>117</v>
      </c>
      <c r="D30" s="53"/>
      <c r="E30" s="53">
        <v>1</v>
      </c>
      <c r="F30" s="53">
        <v>1</v>
      </c>
      <c r="G30" s="53">
        <v>2</v>
      </c>
      <c r="H30" s="53"/>
      <c r="I30" s="53"/>
      <c r="J30" s="53"/>
      <c r="K30" s="53">
        <v>18</v>
      </c>
      <c r="L30" s="26">
        <v>22</v>
      </c>
    </row>
    <row r="31" spans="1:12" s="1" customFormat="1" ht="19.149999999999999" customHeight="1" x14ac:dyDescent="0.25">
      <c r="A31" s="52" t="str">
        <f t="shared" si="0"/>
        <v>Bachelor</v>
      </c>
      <c r="B31" s="52" t="str">
        <f>B30</f>
        <v>B Biomedical Sciences</v>
      </c>
      <c r="C31" s="52" t="s">
        <v>118</v>
      </c>
      <c r="D31" s="53"/>
      <c r="E31" s="53"/>
      <c r="F31" s="53"/>
      <c r="G31" s="53"/>
      <c r="H31" s="53"/>
      <c r="I31" s="53"/>
      <c r="J31" s="53">
        <v>1</v>
      </c>
      <c r="K31" s="53">
        <v>14</v>
      </c>
      <c r="L31" s="26">
        <v>15</v>
      </c>
    </row>
    <row r="32" spans="1:12" s="1" customFormat="1" ht="19.149999999999999" customHeight="1" x14ac:dyDescent="0.25">
      <c r="A32" s="54" t="str">
        <f t="shared" si="0"/>
        <v>Bachelor</v>
      </c>
      <c r="B32" s="10" t="s">
        <v>32</v>
      </c>
      <c r="C32" s="55" t="s">
        <v>114</v>
      </c>
      <c r="D32" s="56"/>
      <c r="E32" s="56">
        <v>4</v>
      </c>
      <c r="F32" s="56">
        <v>2</v>
      </c>
      <c r="G32" s="56">
        <v>3</v>
      </c>
      <c r="H32" s="56"/>
      <c r="I32" s="56"/>
      <c r="J32" s="56">
        <v>1</v>
      </c>
      <c r="K32" s="56">
        <v>124</v>
      </c>
      <c r="L32" s="56">
        <v>134</v>
      </c>
    </row>
    <row r="33" spans="1:12" s="1" customFormat="1" ht="19.149999999999999" customHeight="1" x14ac:dyDescent="0.25">
      <c r="A33" s="52" t="str">
        <f t="shared" si="0"/>
        <v>Bachelor</v>
      </c>
      <c r="B33" s="52" t="s">
        <v>34</v>
      </c>
      <c r="C33" s="52" t="s">
        <v>116</v>
      </c>
      <c r="D33" s="53">
        <v>19</v>
      </c>
      <c r="E33" s="53">
        <v>15</v>
      </c>
      <c r="F33" s="53">
        <v>8</v>
      </c>
      <c r="G33" s="53">
        <v>5</v>
      </c>
      <c r="H33" s="53"/>
      <c r="I33" s="53"/>
      <c r="J33" s="53"/>
      <c r="K33" s="53">
        <v>38</v>
      </c>
      <c r="L33" s="26">
        <v>85</v>
      </c>
    </row>
    <row r="34" spans="1:12" s="1" customFormat="1" ht="19.149999999999999" customHeight="1" x14ac:dyDescent="0.25">
      <c r="A34" s="52" t="str">
        <f t="shared" si="0"/>
        <v>Bachelor</v>
      </c>
      <c r="B34" s="52" t="str">
        <f>B33</f>
        <v>B Business Analytics</v>
      </c>
      <c r="C34" s="52" t="s">
        <v>117</v>
      </c>
      <c r="D34" s="53">
        <v>4</v>
      </c>
      <c r="E34" s="53">
        <v>2</v>
      </c>
      <c r="F34" s="53">
        <v>13</v>
      </c>
      <c r="G34" s="53">
        <v>26</v>
      </c>
      <c r="H34" s="53"/>
      <c r="I34" s="53">
        <v>1</v>
      </c>
      <c r="J34" s="53"/>
      <c r="K34" s="53">
        <v>4</v>
      </c>
      <c r="L34" s="26">
        <v>50</v>
      </c>
    </row>
    <row r="35" spans="1:12" s="1" customFormat="1" ht="19.149999999999999" customHeight="1" x14ac:dyDescent="0.25">
      <c r="A35" s="52" t="str">
        <f t="shared" si="0"/>
        <v>Bachelor</v>
      </c>
      <c r="B35" s="52" t="str">
        <f>B34</f>
        <v>B Business Analytics</v>
      </c>
      <c r="C35" s="52" t="s">
        <v>118</v>
      </c>
      <c r="D35" s="53">
        <v>3</v>
      </c>
      <c r="E35" s="53">
        <v>3</v>
      </c>
      <c r="F35" s="53">
        <v>17</v>
      </c>
      <c r="G35" s="53">
        <v>18</v>
      </c>
      <c r="H35" s="53">
        <v>1</v>
      </c>
      <c r="I35" s="53"/>
      <c r="J35" s="53"/>
      <c r="K35" s="53">
        <v>3</v>
      </c>
      <c r="L35" s="26">
        <v>45</v>
      </c>
    </row>
    <row r="36" spans="1:12" s="1" customFormat="1" ht="19.149999999999999" customHeight="1" x14ac:dyDescent="0.25">
      <c r="A36" s="54" t="str">
        <f t="shared" si="0"/>
        <v>Bachelor</v>
      </c>
      <c r="B36" s="10" t="s">
        <v>34</v>
      </c>
      <c r="C36" s="55" t="s">
        <v>114</v>
      </c>
      <c r="D36" s="56">
        <v>26</v>
      </c>
      <c r="E36" s="56">
        <v>20</v>
      </c>
      <c r="F36" s="56">
        <v>38</v>
      </c>
      <c r="G36" s="56">
        <v>49</v>
      </c>
      <c r="H36" s="56">
        <v>1</v>
      </c>
      <c r="I36" s="56">
        <v>1</v>
      </c>
      <c r="J36" s="56"/>
      <c r="K36" s="56">
        <v>45</v>
      </c>
      <c r="L36" s="56">
        <v>180</v>
      </c>
    </row>
    <row r="37" spans="1:12" s="1" customFormat="1" ht="19.149999999999999" customHeight="1" x14ac:dyDescent="0.25">
      <c r="A37" s="52" t="str">
        <f t="shared" si="0"/>
        <v>Bachelor</v>
      </c>
      <c r="B37" s="52" t="s">
        <v>35</v>
      </c>
      <c r="C37" s="52" t="s">
        <v>116</v>
      </c>
      <c r="D37" s="53"/>
      <c r="E37" s="53">
        <v>2</v>
      </c>
      <c r="F37" s="53">
        <v>1</v>
      </c>
      <c r="G37" s="53">
        <v>1</v>
      </c>
      <c r="H37" s="53"/>
      <c r="I37" s="53"/>
      <c r="J37" s="53"/>
      <c r="K37" s="53">
        <v>70</v>
      </c>
      <c r="L37" s="26">
        <v>74</v>
      </c>
    </row>
    <row r="38" spans="1:12" s="1" customFormat="1" ht="19.149999999999999" customHeight="1" x14ac:dyDescent="0.25">
      <c r="A38" s="52" t="str">
        <f t="shared" si="0"/>
        <v>Bachelor</v>
      </c>
      <c r="B38" s="52" t="str">
        <f>B37</f>
        <v>B Computer Science</v>
      </c>
      <c r="C38" s="52" t="s">
        <v>117</v>
      </c>
      <c r="D38" s="53"/>
      <c r="E38" s="53"/>
      <c r="F38" s="53"/>
      <c r="G38" s="53">
        <v>4</v>
      </c>
      <c r="H38" s="53"/>
      <c r="I38" s="53"/>
      <c r="J38" s="53"/>
      <c r="K38" s="53">
        <v>69</v>
      </c>
      <c r="L38" s="26">
        <v>73</v>
      </c>
    </row>
    <row r="39" spans="1:12" s="1" customFormat="1" ht="19.149999999999999" customHeight="1" x14ac:dyDescent="0.25">
      <c r="A39" s="52" t="str">
        <f t="shared" si="0"/>
        <v>Bachelor</v>
      </c>
      <c r="B39" s="52" t="str">
        <f>B38</f>
        <v>B Computer Science</v>
      </c>
      <c r="C39" s="52" t="s">
        <v>118</v>
      </c>
      <c r="D39" s="53"/>
      <c r="E39" s="53"/>
      <c r="F39" s="53"/>
      <c r="G39" s="53">
        <v>4</v>
      </c>
      <c r="H39" s="53"/>
      <c r="I39" s="53"/>
      <c r="J39" s="53"/>
      <c r="K39" s="53">
        <v>24</v>
      </c>
      <c r="L39" s="26">
        <v>28</v>
      </c>
    </row>
    <row r="40" spans="1:12" s="1" customFormat="1" ht="19.149999999999999" customHeight="1" x14ac:dyDescent="0.25">
      <c r="A40" s="54" t="str">
        <f t="shared" si="0"/>
        <v>Bachelor</v>
      </c>
      <c r="B40" s="10" t="s">
        <v>35</v>
      </c>
      <c r="C40" s="55" t="s">
        <v>114</v>
      </c>
      <c r="D40" s="56"/>
      <c r="E40" s="56">
        <v>2</v>
      </c>
      <c r="F40" s="56">
        <v>1</v>
      </c>
      <c r="G40" s="56">
        <v>9</v>
      </c>
      <c r="H40" s="56"/>
      <c r="I40" s="56"/>
      <c r="J40" s="56"/>
      <c r="K40" s="56">
        <v>163</v>
      </c>
      <c r="L40" s="56">
        <v>175</v>
      </c>
    </row>
    <row r="41" spans="1:12" s="1" customFormat="1" ht="19.149999999999999" customHeight="1" x14ac:dyDescent="0.25">
      <c r="A41" s="52" t="str">
        <f t="shared" si="0"/>
        <v>Bachelor</v>
      </c>
      <c r="B41" s="52" t="s">
        <v>38</v>
      </c>
      <c r="C41" s="52" t="s">
        <v>116</v>
      </c>
      <c r="D41" s="53">
        <v>1</v>
      </c>
      <c r="E41" s="53">
        <v>42</v>
      </c>
      <c r="F41" s="53">
        <v>2</v>
      </c>
      <c r="G41" s="53"/>
      <c r="H41" s="53"/>
      <c r="I41" s="53"/>
      <c r="J41" s="53"/>
      <c r="K41" s="53">
        <v>111</v>
      </c>
      <c r="L41" s="26">
        <v>156</v>
      </c>
    </row>
    <row r="42" spans="1:12" s="1" customFormat="1" ht="19.149999999999999" customHeight="1" x14ac:dyDescent="0.25">
      <c r="A42" s="52" t="str">
        <f t="shared" si="0"/>
        <v>Bachelor</v>
      </c>
      <c r="B42" s="52" t="str">
        <f>B41</f>
        <v>B Farmaceutische Wetenschappen</v>
      </c>
      <c r="C42" s="52" t="s">
        <v>117</v>
      </c>
      <c r="D42" s="53"/>
      <c r="E42" s="53"/>
      <c r="F42" s="53">
        <v>1</v>
      </c>
      <c r="G42" s="53"/>
      <c r="H42" s="53"/>
      <c r="I42" s="53"/>
      <c r="J42" s="53"/>
      <c r="K42" s="53">
        <v>1</v>
      </c>
      <c r="L42" s="26">
        <v>2</v>
      </c>
    </row>
    <row r="43" spans="1:12" s="1" customFormat="1" ht="19.149999999999999" customHeight="1" x14ac:dyDescent="0.25">
      <c r="A43" s="52" t="str">
        <f t="shared" si="0"/>
        <v>Bachelor</v>
      </c>
      <c r="B43" s="52" t="str">
        <f>B42</f>
        <v>B Farmaceutische Wetenschappen</v>
      </c>
      <c r="C43" s="52" t="s">
        <v>118</v>
      </c>
      <c r="D43" s="53"/>
      <c r="E43" s="53">
        <v>1</v>
      </c>
      <c r="F43" s="53"/>
      <c r="G43" s="53">
        <v>3</v>
      </c>
      <c r="H43" s="53"/>
      <c r="I43" s="53"/>
      <c r="J43" s="53"/>
      <c r="K43" s="53">
        <v>2</v>
      </c>
      <c r="L43" s="26">
        <v>6</v>
      </c>
    </row>
    <row r="44" spans="1:12" s="1" customFormat="1" ht="19.149999999999999" customHeight="1" x14ac:dyDescent="0.25">
      <c r="A44" s="54" t="str">
        <f t="shared" si="0"/>
        <v>Bachelor</v>
      </c>
      <c r="B44" s="10" t="s">
        <v>38</v>
      </c>
      <c r="C44" s="55" t="s">
        <v>114</v>
      </c>
      <c r="D44" s="56">
        <v>1</v>
      </c>
      <c r="E44" s="56">
        <v>43</v>
      </c>
      <c r="F44" s="56">
        <v>3</v>
      </c>
      <c r="G44" s="56">
        <v>3</v>
      </c>
      <c r="H44" s="56"/>
      <c r="I44" s="56"/>
      <c r="J44" s="56"/>
      <c r="K44" s="56">
        <v>114</v>
      </c>
      <c r="L44" s="56">
        <v>164</v>
      </c>
    </row>
    <row r="45" spans="1:12" s="1" customFormat="1" ht="19.149999999999999" customHeight="1" x14ac:dyDescent="0.25">
      <c r="A45" s="52" t="str">
        <f t="shared" ref="A45:A76" si="1">IF(LEFT(B45,1)="B","Bachelor",IF(LEFT(B45,1)="M","Master",IF(LEFT(B45,1)="P","Premaster")))</f>
        <v>Bachelor</v>
      </c>
      <c r="B45" s="52" t="s">
        <v>39</v>
      </c>
      <c r="C45" s="52" t="s">
        <v>116</v>
      </c>
      <c r="D45" s="53"/>
      <c r="E45" s="53">
        <v>1</v>
      </c>
      <c r="F45" s="53">
        <v>1</v>
      </c>
      <c r="G45" s="53"/>
      <c r="H45" s="53"/>
      <c r="I45" s="53"/>
      <c r="J45" s="53"/>
      <c r="K45" s="53">
        <v>89</v>
      </c>
      <c r="L45" s="26">
        <v>91</v>
      </c>
    </row>
    <row r="46" spans="1:12" s="1" customFormat="1" ht="18.649999999999999" customHeight="1" x14ac:dyDescent="0.25">
      <c r="A46" s="52" t="str">
        <f t="shared" si="1"/>
        <v>Bachelor</v>
      </c>
      <c r="B46" s="52" t="str">
        <f>B45</f>
        <v>B Gezondheid en Leven</v>
      </c>
      <c r="C46" s="52" t="s">
        <v>117</v>
      </c>
      <c r="D46" s="53"/>
      <c r="E46" s="53"/>
      <c r="F46" s="53"/>
      <c r="G46" s="53"/>
      <c r="H46" s="53"/>
      <c r="I46" s="53"/>
      <c r="J46" s="53"/>
      <c r="K46" s="53"/>
      <c r="L46" s="26"/>
    </row>
    <row r="47" spans="1:12" s="1" customFormat="1" ht="18.649999999999999" customHeight="1" x14ac:dyDescent="0.25">
      <c r="A47" s="52" t="str">
        <f t="shared" si="1"/>
        <v>Bachelor</v>
      </c>
      <c r="B47" s="52" t="str">
        <f>B46</f>
        <v>B Gezondheid en Leven</v>
      </c>
      <c r="C47" s="52" t="s">
        <v>118</v>
      </c>
      <c r="D47" s="53"/>
      <c r="E47" s="53"/>
      <c r="F47" s="53"/>
      <c r="G47" s="53"/>
      <c r="H47" s="53"/>
      <c r="I47" s="53"/>
      <c r="J47" s="53"/>
      <c r="K47" s="53"/>
      <c r="L47" s="26"/>
    </row>
    <row r="48" spans="1:12" s="1" customFormat="1" ht="19.149999999999999" customHeight="1" x14ac:dyDescent="0.25">
      <c r="A48" s="54" t="str">
        <f t="shared" si="1"/>
        <v>Bachelor</v>
      </c>
      <c r="B48" s="10" t="s">
        <v>39</v>
      </c>
      <c r="C48" s="55" t="s">
        <v>114</v>
      </c>
      <c r="D48" s="56"/>
      <c r="E48" s="56">
        <v>1</v>
      </c>
      <c r="F48" s="56">
        <v>1</v>
      </c>
      <c r="G48" s="56"/>
      <c r="H48" s="56"/>
      <c r="I48" s="56"/>
      <c r="J48" s="56"/>
      <c r="K48" s="56">
        <v>89</v>
      </c>
      <c r="L48" s="56">
        <v>91</v>
      </c>
    </row>
    <row r="49" spans="1:12" s="1" customFormat="1" ht="19.149999999999999" customHeight="1" x14ac:dyDescent="0.25">
      <c r="A49" s="52" t="str">
        <f t="shared" si="1"/>
        <v>Bachelor</v>
      </c>
      <c r="B49" s="52" t="s">
        <v>40</v>
      </c>
      <c r="C49" s="52" t="s">
        <v>116</v>
      </c>
      <c r="D49" s="53">
        <v>57</v>
      </c>
      <c r="E49" s="53">
        <v>73</v>
      </c>
      <c r="F49" s="53">
        <v>8</v>
      </c>
      <c r="G49" s="53"/>
      <c r="H49" s="53"/>
      <c r="I49" s="53"/>
      <c r="J49" s="53"/>
      <c r="K49" s="53">
        <v>166</v>
      </c>
      <c r="L49" s="26">
        <v>304</v>
      </c>
    </row>
    <row r="50" spans="1:12" s="1" customFormat="1" ht="19.149999999999999" customHeight="1" x14ac:dyDescent="0.25">
      <c r="A50" s="52" t="str">
        <f t="shared" si="1"/>
        <v>Bachelor</v>
      </c>
      <c r="B50" s="52" t="str">
        <f>B49</f>
        <v>B Gezondheidswetenschappen</v>
      </c>
      <c r="C50" s="52" t="s">
        <v>117</v>
      </c>
      <c r="D50" s="53">
        <v>1</v>
      </c>
      <c r="E50" s="53">
        <v>1</v>
      </c>
      <c r="F50" s="53"/>
      <c r="G50" s="53"/>
      <c r="H50" s="53"/>
      <c r="I50" s="53"/>
      <c r="J50" s="53"/>
      <c r="K50" s="53">
        <v>2</v>
      </c>
      <c r="L50" s="26">
        <v>4</v>
      </c>
    </row>
    <row r="51" spans="1:12" s="1" customFormat="1" ht="19.149999999999999" customHeight="1" x14ac:dyDescent="0.25">
      <c r="A51" s="52" t="str">
        <f t="shared" si="1"/>
        <v>Bachelor</v>
      </c>
      <c r="B51" s="52" t="str">
        <f>B50</f>
        <v>B Gezondheidswetenschappen</v>
      </c>
      <c r="C51" s="52" t="s">
        <v>118</v>
      </c>
      <c r="D51" s="53"/>
      <c r="E51" s="53"/>
      <c r="F51" s="53"/>
      <c r="G51" s="53">
        <v>2</v>
      </c>
      <c r="H51" s="53"/>
      <c r="I51" s="53"/>
      <c r="J51" s="53"/>
      <c r="K51" s="53">
        <v>1</v>
      </c>
      <c r="L51" s="26">
        <v>3</v>
      </c>
    </row>
    <row r="52" spans="1:12" s="1" customFormat="1" ht="19.149999999999999" customHeight="1" x14ac:dyDescent="0.25">
      <c r="A52" s="54" t="str">
        <f t="shared" si="1"/>
        <v>Bachelor</v>
      </c>
      <c r="B52" s="10" t="s">
        <v>40</v>
      </c>
      <c r="C52" s="55" t="s">
        <v>114</v>
      </c>
      <c r="D52" s="56">
        <v>58</v>
      </c>
      <c r="E52" s="56">
        <v>74</v>
      </c>
      <c r="F52" s="56">
        <v>8</v>
      </c>
      <c r="G52" s="56">
        <v>2</v>
      </c>
      <c r="H52" s="56"/>
      <c r="I52" s="56"/>
      <c r="J52" s="56"/>
      <c r="K52" s="56">
        <v>169</v>
      </c>
      <c r="L52" s="56">
        <v>311</v>
      </c>
    </row>
    <row r="53" spans="1:12" s="1" customFormat="1" ht="19.149999999999999" customHeight="1" x14ac:dyDescent="0.25">
      <c r="A53" s="52" t="str">
        <f t="shared" si="1"/>
        <v>Bachelor</v>
      </c>
      <c r="B53" s="52" t="s">
        <v>41</v>
      </c>
      <c r="C53" s="52" t="s">
        <v>116</v>
      </c>
      <c r="D53" s="53">
        <v>7</v>
      </c>
      <c r="E53" s="53">
        <v>7</v>
      </c>
      <c r="F53" s="53">
        <v>5</v>
      </c>
      <c r="G53" s="53">
        <v>3</v>
      </c>
      <c r="H53" s="53"/>
      <c r="I53" s="53"/>
      <c r="J53" s="53"/>
      <c r="K53" s="53">
        <v>15</v>
      </c>
      <c r="L53" s="26">
        <v>37</v>
      </c>
    </row>
    <row r="54" spans="1:12" s="1" customFormat="1" ht="19.149999999999999" customHeight="1" x14ac:dyDescent="0.25">
      <c r="A54" s="52" t="str">
        <f t="shared" si="1"/>
        <v>Bachelor</v>
      </c>
      <c r="B54" s="52" t="str">
        <f>B53</f>
        <v>B Mathematics</v>
      </c>
      <c r="C54" s="52" t="s">
        <v>117</v>
      </c>
      <c r="D54" s="53">
        <v>1</v>
      </c>
      <c r="E54" s="53"/>
      <c r="F54" s="53">
        <v>9</v>
      </c>
      <c r="G54" s="53">
        <v>42</v>
      </c>
      <c r="H54" s="53">
        <v>2</v>
      </c>
      <c r="I54" s="53"/>
      <c r="J54" s="53"/>
      <c r="K54" s="53">
        <v>18</v>
      </c>
      <c r="L54" s="26">
        <v>72</v>
      </c>
    </row>
    <row r="55" spans="1:12" s="1" customFormat="1" ht="19.149999999999999" customHeight="1" x14ac:dyDescent="0.25">
      <c r="A55" s="52" t="str">
        <f t="shared" si="1"/>
        <v>Bachelor</v>
      </c>
      <c r="B55" s="52" t="str">
        <f>B54</f>
        <v>B Mathematics</v>
      </c>
      <c r="C55" s="52" t="s">
        <v>118</v>
      </c>
      <c r="D55" s="53">
        <v>3</v>
      </c>
      <c r="E55" s="53">
        <v>1</v>
      </c>
      <c r="F55" s="53">
        <v>7</v>
      </c>
      <c r="G55" s="53">
        <v>19</v>
      </c>
      <c r="H55" s="53">
        <v>1</v>
      </c>
      <c r="I55" s="53"/>
      <c r="J55" s="53"/>
      <c r="K55" s="53">
        <v>4</v>
      </c>
      <c r="L55" s="26">
        <v>35</v>
      </c>
    </row>
    <row r="56" spans="1:12" s="1" customFormat="1" ht="19.149999999999999" customHeight="1" x14ac:dyDescent="0.25">
      <c r="A56" s="54" t="str">
        <f t="shared" si="1"/>
        <v>Bachelor</v>
      </c>
      <c r="B56" s="10" t="s">
        <v>41</v>
      </c>
      <c r="C56" s="55" t="s">
        <v>114</v>
      </c>
      <c r="D56" s="56">
        <v>11</v>
      </c>
      <c r="E56" s="56">
        <v>8</v>
      </c>
      <c r="F56" s="56">
        <v>21</v>
      </c>
      <c r="G56" s="56">
        <v>64</v>
      </c>
      <c r="H56" s="56">
        <v>3</v>
      </c>
      <c r="I56" s="56"/>
      <c r="J56" s="56"/>
      <c r="K56" s="56">
        <v>37</v>
      </c>
      <c r="L56" s="56">
        <v>144</v>
      </c>
    </row>
    <row r="57" spans="1:12" s="1" customFormat="1" ht="19.149999999999999" customHeight="1" x14ac:dyDescent="0.25">
      <c r="A57" s="52" t="str">
        <f t="shared" si="1"/>
        <v>Bachelor</v>
      </c>
      <c r="B57" s="52" t="s">
        <v>42</v>
      </c>
      <c r="C57" s="52" t="s">
        <v>116</v>
      </c>
      <c r="D57" s="53">
        <v>16</v>
      </c>
      <c r="E57" s="53">
        <v>44</v>
      </c>
      <c r="F57" s="53">
        <v>8</v>
      </c>
      <c r="G57" s="53"/>
      <c r="H57" s="53"/>
      <c r="I57" s="53"/>
      <c r="J57" s="53"/>
      <c r="K57" s="53">
        <v>69</v>
      </c>
      <c r="L57" s="26">
        <v>137</v>
      </c>
    </row>
    <row r="58" spans="1:12" s="1" customFormat="1" ht="19.149999999999999" customHeight="1" x14ac:dyDescent="0.25">
      <c r="A58" s="52" t="str">
        <f t="shared" si="1"/>
        <v>Bachelor</v>
      </c>
      <c r="B58" s="52" t="str">
        <f>B57</f>
        <v>B Medische Natuurwetenschappen</v>
      </c>
      <c r="C58" s="52" t="s">
        <v>117</v>
      </c>
      <c r="D58" s="53"/>
      <c r="E58" s="53"/>
      <c r="F58" s="53"/>
      <c r="G58" s="53"/>
      <c r="H58" s="53"/>
      <c r="I58" s="53"/>
      <c r="J58" s="53"/>
      <c r="K58" s="53">
        <v>1</v>
      </c>
      <c r="L58" s="26">
        <v>1</v>
      </c>
    </row>
    <row r="59" spans="1:12" s="1" customFormat="1" ht="19.149999999999999" customHeight="1" x14ac:dyDescent="0.25">
      <c r="A59" s="52" t="str">
        <f t="shared" si="1"/>
        <v>Bachelor</v>
      </c>
      <c r="B59" s="52" t="str">
        <f>B58</f>
        <v>B Medische Natuurwetenschappen</v>
      </c>
      <c r="C59" s="52" t="s">
        <v>118</v>
      </c>
      <c r="D59" s="53"/>
      <c r="E59" s="53">
        <v>4</v>
      </c>
      <c r="F59" s="53">
        <v>1</v>
      </c>
      <c r="G59" s="53">
        <v>2</v>
      </c>
      <c r="H59" s="53"/>
      <c r="I59" s="53"/>
      <c r="J59" s="53"/>
      <c r="K59" s="53">
        <v>7</v>
      </c>
      <c r="L59" s="26">
        <v>14</v>
      </c>
    </row>
    <row r="60" spans="1:12" s="1" customFormat="1" ht="19.149999999999999" customHeight="1" x14ac:dyDescent="0.25">
      <c r="A60" s="54" t="str">
        <f t="shared" si="1"/>
        <v>Bachelor</v>
      </c>
      <c r="B60" s="10" t="s">
        <v>42</v>
      </c>
      <c r="C60" s="55" t="s">
        <v>114</v>
      </c>
      <c r="D60" s="56">
        <v>16</v>
      </c>
      <c r="E60" s="56">
        <v>48</v>
      </c>
      <c r="F60" s="56">
        <v>9</v>
      </c>
      <c r="G60" s="56">
        <v>2</v>
      </c>
      <c r="H60" s="56"/>
      <c r="I60" s="56"/>
      <c r="J60" s="56"/>
      <c r="K60" s="56">
        <v>77</v>
      </c>
      <c r="L60" s="56">
        <v>152</v>
      </c>
    </row>
    <row r="61" spans="1:12" s="1" customFormat="1" ht="19.149999999999999" customHeight="1" x14ac:dyDescent="0.25">
      <c r="A61" s="52" t="str">
        <f t="shared" si="1"/>
        <v>Bachelor</v>
      </c>
      <c r="B61" s="52" t="s">
        <v>43</v>
      </c>
      <c r="C61" s="52" t="s">
        <v>116</v>
      </c>
      <c r="D61" s="53"/>
      <c r="E61" s="53"/>
      <c r="F61" s="53"/>
      <c r="G61" s="53"/>
      <c r="H61" s="53"/>
      <c r="I61" s="53"/>
      <c r="J61" s="53"/>
      <c r="K61" s="53">
        <v>111</v>
      </c>
      <c r="L61" s="26">
        <v>111</v>
      </c>
    </row>
    <row r="62" spans="1:12" s="1" customFormat="1" ht="19.149999999999999" customHeight="1" x14ac:dyDescent="0.25">
      <c r="A62" s="52" t="str">
        <f t="shared" si="1"/>
        <v>Bachelor</v>
      </c>
      <c r="B62" s="52" t="str">
        <f>B61</f>
        <v>B Natuur- en Sterrenkunde (joint degree)</v>
      </c>
      <c r="C62" s="52" t="s">
        <v>117</v>
      </c>
      <c r="D62" s="53"/>
      <c r="E62" s="53"/>
      <c r="F62" s="53"/>
      <c r="G62" s="53"/>
      <c r="H62" s="53"/>
      <c r="I62" s="53"/>
      <c r="J62" s="53"/>
      <c r="K62" s="53">
        <v>5</v>
      </c>
      <c r="L62" s="26">
        <v>5</v>
      </c>
    </row>
    <row r="63" spans="1:12" s="1" customFormat="1" ht="19.149999999999999" customHeight="1" x14ac:dyDescent="0.25">
      <c r="A63" s="52" t="str">
        <f t="shared" si="1"/>
        <v>Bachelor</v>
      </c>
      <c r="B63" s="52" t="str">
        <f>B62</f>
        <v>B Natuur- en Sterrenkunde (joint degree)</v>
      </c>
      <c r="C63" s="52" t="s">
        <v>118</v>
      </c>
      <c r="D63" s="53"/>
      <c r="E63" s="53"/>
      <c r="F63" s="53"/>
      <c r="G63" s="53"/>
      <c r="H63" s="53"/>
      <c r="I63" s="53"/>
      <c r="J63" s="53"/>
      <c r="K63" s="53">
        <v>1</v>
      </c>
      <c r="L63" s="26">
        <v>1</v>
      </c>
    </row>
    <row r="64" spans="1:12" s="1" customFormat="1" ht="19.149999999999999" customHeight="1" x14ac:dyDescent="0.25">
      <c r="A64" s="54" t="str">
        <f t="shared" si="1"/>
        <v>Bachelor</v>
      </c>
      <c r="B64" s="10" t="s">
        <v>43</v>
      </c>
      <c r="C64" s="55" t="s">
        <v>114</v>
      </c>
      <c r="D64" s="56"/>
      <c r="E64" s="56"/>
      <c r="F64" s="56"/>
      <c r="G64" s="56"/>
      <c r="H64" s="56"/>
      <c r="I64" s="56"/>
      <c r="J64" s="56"/>
      <c r="K64" s="56">
        <v>117</v>
      </c>
      <c r="L64" s="56">
        <v>117</v>
      </c>
    </row>
    <row r="65" spans="1:12" s="1" customFormat="1" ht="19.149999999999999" customHeight="1" x14ac:dyDescent="0.25">
      <c r="A65" s="52" t="str">
        <f t="shared" si="1"/>
        <v>Bachelor</v>
      </c>
      <c r="B65" s="52" t="s">
        <v>46</v>
      </c>
      <c r="C65" s="52" t="s">
        <v>116</v>
      </c>
      <c r="D65" s="53"/>
      <c r="E65" s="53"/>
      <c r="F65" s="53"/>
      <c r="G65" s="53"/>
      <c r="H65" s="53"/>
      <c r="I65" s="53"/>
      <c r="J65" s="53"/>
      <c r="K65" s="53">
        <v>32</v>
      </c>
      <c r="L65" s="26">
        <v>32</v>
      </c>
    </row>
    <row r="66" spans="1:12" s="1" customFormat="1" ht="19.149999999999999" customHeight="1" x14ac:dyDescent="0.25">
      <c r="A66" s="52" t="str">
        <f t="shared" si="1"/>
        <v>Bachelor</v>
      </c>
      <c r="B66" s="52" t="str">
        <f>B65</f>
        <v>B Scheikunde (joint degree)</v>
      </c>
      <c r="C66" s="52" t="s">
        <v>117</v>
      </c>
      <c r="D66" s="53"/>
      <c r="E66" s="53"/>
      <c r="F66" s="53"/>
      <c r="G66" s="53"/>
      <c r="H66" s="53"/>
      <c r="I66" s="53"/>
      <c r="J66" s="53"/>
      <c r="K66" s="53">
        <v>3</v>
      </c>
      <c r="L66" s="26">
        <v>3</v>
      </c>
    </row>
    <row r="67" spans="1:12" s="1" customFormat="1" ht="19.149999999999999" customHeight="1" x14ac:dyDescent="0.25">
      <c r="A67" s="52" t="str">
        <f t="shared" si="1"/>
        <v>Bachelor</v>
      </c>
      <c r="B67" s="52" t="str">
        <f>B66</f>
        <v>B Scheikunde (joint degree)</v>
      </c>
      <c r="C67" s="52" t="s">
        <v>118</v>
      </c>
      <c r="D67" s="53"/>
      <c r="E67" s="53"/>
      <c r="F67" s="53"/>
      <c r="G67" s="53"/>
      <c r="H67" s="53"/>
      <c r="I67" s="53"/>
      <c r="J67" s="53"/>
      <c r="K67" s="53">
        <v>1</v>
      </c>
      <c r="L67" s="26">
        <v>1</v>
      </c>
    </row>
    <row r="68" spans="1:12" s="1" customFormat="1" ht="19.149999999999999" customHeight="1" x14ac:dyDescent="0.25">
      <c r="A68" s="54" t="str">
        <f t="shared" si="1"/>
        <v>Bachelor</v>
      </c>
      <c r="B68" s="10" t="s">
        <v>46</v>
      </c>
      <c r="C68" s="55" t="s">
        <v>114</v>
      </c>
      <c r="D68" s="56"/>
      <c r="E68" s="56"/>
      <c r="F68" s="56"/>
      <c r="G68" s="56"/>
      <c r="H68" s="56"/>
      <c r="I68" s="56"/>
      <c r="J68" s="56"/>
      <c r="K68" s="56">
        <v>36</v>
      </c>
      <c r="L68" s="56">
        <v>36</v>
      </c>
    </row>
    <row r="69" spans="1:12" s="1" customFormat="1" ht="19.149999999999999" customHeight="1" x14ac:dyDescent="0.25">
      <c r="A69" s="52" t="str">
        <f t="shared" si="1"/>
        <v>Bachelor</v>
      </c>
      <c r="B69" s="52" t="s">
        <v>48</v>
      </c>
      <c r="C69" s="52" t="s">
        <v>116</v>
      </c>
      <c r="D69" s="53">
        <v>10</v>
      </c>
      <c r="E69" s="53">
        <v>23</v>
      </c>
      <c r="F69" s="53">
        <v>7</v>
      </c>
      <c r="G69" s="53"/>
      <c r="H69" s="53"/>
      <c r="I69" s="53"/>
      <c r="J69" s="53"/>
      <c r="K69" s="53">
        <v>45</v>
      </c>
      <c r="L69" s="26">
        <v>85</v>
      </c>
    </row>
    <row r="70" spans="1:12" s="1" customFormat="1" ht="18.649999999999999" customHeight="1" x14ac:dyDescent="0.25">
      <c r="A70" s="52" t="str">
        <f t="shared" si="1"/>
        <v>Bachelor</v>
      </c>
      <c r="B70" s="52" t="str">
        <f>B69</f>
        <v>B Science, Business &amp; Innovation</v>
      </c>
      <c r="C70" s="52" t="s">
        <v>117</v>
      </c>
      <c r="D70" s="53"/>
      <c r="E70" s="53"/>
      <c r="F70" s="53"/>
      <c r="G70" s="53"/>
      <c r="H70" s="53"/>
      <c r="I70" s="53"/>
      <c r="J70" s="53"/>
      <c r="K70" s="53"/>
      <c r="L70" s="26"/>
    </row>
    <row r="71" spans="1:12" s="1" customFormat="1" ht="19.149999999999999" customHeight="1" x14ac:dyDescent="0.25">
      <c r="A71" s="52" t="str">
        <f t="shared" si="1"/>
        <v>Bachelor</v>
      </c>
      <c r="B71" s="52" t="str">
        <f>B70</f>
        <v>B Science, Business &amp; Innovation</v>
      </c>
      <c r="C71" s="52" t="s">
        <v>118</v>
      </c>
      <c r="D71" s="53"/>
      <c r="E71" s="53"/>
      <c r="F71" s="53"/>
      <c r="G71" s="53"/>
      <c r="H71" s="53"/>
      <c r="I71" s="53"/>
      <c r="J71" s="53"/>
      <c r="K71" s="53">
        <v>2</v>
      </c>
      <c r="L71" s="26">
        <v>2</v>
      </c>
    </row>
    <row r="72" spans="1:12" s="1" customFormat="1" ht="19.149999999999999" customHeight="1" x14ac:dyDescent="0.25">
      <c r="A72" s="54" t="str">
        <f t="shared" si="1"/>
        <v>Bachelor</v>
      </c>
      <c r="B72" s="10" t="s">
        <v>48</v>
      </c>
      <c r="C72" s="55" t="s">
        <v>114</v>
      </c>
      <c r="D72" s="56">
        <v>10</v>
      </c>
      <c r="E72" s="56">
        <v>23</v>
      </c>
      <c r="F72" s="56">
        <v>7</v>
      </c>
      <c r="G72" s="56"/>
      <c r="H72" s="56"/>
      <c r="I72" s="56"/>
      <c r="J72" s="56"/>
      <c r="K72" s="56">
        <v>47</v>
      </c>
      <c r="L72" s="56">
        <v>87</v>
      </c>
    </row>
    <row r="73" spans="1:12" s="1" customFormat="1" ht="19.149999999999999" customHeight="1" x14ac:dyDescent="0.25">
      <c r="A73" s="52" t="str">
        <f t="shared" si="1"/>
        <v>Master</v>
      </c>
      <c r="B73" s="52" t="s">
        <v>51</v>
      </c>
      <c r="C73" s="52" t="s">
        <v>116</v>
      </c>
      <c r="D73" s="53">
        <v>2</v>
      </c>
      <c r="E73" s="53"/>
      <c r="F73" s="53"/>
      <c r="G73" s="53">
        <v>60</v>
      </c>
      <c r="H73" s="53">
        <v>25</v>
      </c>
      <c r="I73" s="53"/>
      <c r="J73" s="53"/>
      <c r="K73" s="53">
        <v>59</v>
      </c>
      <c r="L73" s="26">
        <v>146</v>
      </c>
    </row>
    <row r="74" spans="1:12" s="1" customFormat="1" ht="19.149999999999999" customHeight="1" x14ac:dyDescent="0.25">
      <c r="A74" s="52" t="str">
        <f t="shared" si="1"/>
        <v>Master</v>
      </c>
      <c r="B74" s="52" t="str">
        <f>B73</f>
        <v>M Artificial Intelligence</v>
      </c>
      <c r="C74" s="52" t="s">
        <v>117</v>
      </c>
      <c r="D74" s="53">
        <v>3</v>
      </c>
      <c r="E74" s="53">
        <v>1</v>
      </c>
      <c r="F74" s="53"/>
      <c r="G74" s="53">
        <v>59</v>
      </c>
      <c r="H74" s="53">
        <v>14</v>
      </c>
      <c r="I74" s="53"/>
      <c r="J74" s="53"/>
      <c r="K74" s="53">
        <v>36</v>
      </c>
      <c r="L74" s="26">
        <v>113</v>
      </c>
    </row>
    <row r="75" spans="1:12" s="1" customFormat="1" ht="19.149999999999999" customHeight="1" x14ac:dyDescent="0.25">
      <c r="A75" s="52" t="str">
        <f t="shared" si="1"/>
        <v>Master</v>
      </c>
      <c r="B75" s="52" t="str">
        <f>B74</f>
        <v>M Artificial Intelligence</v>
      </c>
      <c r="C75" s="52" t="s">
        <v>118</v>
      </c>
      <c r="D75" s="53">
        <v>5</v>
      </c>
      <c r="E75" s="53">
        <v>2</v>
      </c>
      <c r="F75" s="53"/>
      <c r="G75" s="53">
        <v>61</v>
      </c>
      <c r="H75" s="53">
        <v>5</v>
      </c>
      <c r="I75" s="53"/>
      <c r="J75" s="53">
        <v>1</v>
      </c>
      <c r="K75" s="53">
        <v>29</v>
      </c>
      <c r="L75" s="26">
        <v>103</v>
      </c>
    </row>
    <row r="76" spans="1:12" s="1" customFormat="1" ht="19.149999999999999" customHeight="1" x14ac:dyDescent="0.25">
      <c r="A76" s="54" t="str">
        <f t="shared" si="1"/>
        <v>Master</v>
      </c>
      <c r="B76" s="10" t="s">
        <v>51</v>
      </c>
      <c r="C76" s="55" t="s">
        <v>114</v>
      </c>
      <c r="D76" s="56">
        <v>10</v>
      </c>
      <c r="E76" s="56">
        <v>3</v>
      </c>
      <c r="F76" s="56"/>
      <c r="G76" s="56">
        <v>180</v>
      </c>
      <c r="H76" s="56">
        <v>44</v>
      </c>
      <c r="I76" s="56"/>
      <c r="J76" s="56">
        <v>1</v>
      </c>
      <c r="K76" s="56">
        <v>124</v>
      </c>
      <c r="L76" s="56">
        <v>362</v>
      </c>
    </row>
    <row r="77" spans="1:12" s="1" customFormat="1" ht="19.149999999999999" customHeight="1" x14ac:dyDescent="0.25">
      <c r="A77" s="52" t="str">
        <f t="shared" ref="A77:A108" si="2">IF(LEFT(B77,1)="B","Bachelor",IF(LEFT(B77,1)="M","Master",IF(LEFT(B77,1)="P","Premaster")))</f>
        <v>Master</v>
      </c>
      <c r="B77" s="52" t="s">
        <v>52</v>
      </c>
      <c r="C77" s="52" t="s">
        <v>116</v>
      </c>
      <c r="D77" s="53"/>
      <c r="E77" s="53"/>
      <c r="F77" s="53"/>
      <c r="G77" s="53">
        <v>14</v>
      </c>
      <c r="H77" s="53">
        <v>5</v>
      </c>
      <c r="I77" s="53"/>
      <c r="J77" s="53"/>
      <c r="K77" s="53">
        <v>24</v>
      </c>
      <c r="L77" s="26">
        <v>43</v>
      </c>
    </row>
    <row r="78" spans="1:12" s="1" customFormat="1" ht="19.149999999999999" customHeight="1" x14ac:dyDescent="0.25">
      <c r="A78" s="52" t="str">
        <f t="shared" si="2"/>
        <v>Master</v>
      </c>
      <c r="B78" s="52" t="str">
        <f>B77</f>
        <v>M Bioinformatics and Systems Biology (jd</v>
      </c>
      <c r="C78" s="52" t="s">
        <v>117</v>
      </c>
      <c r="D78" s="53"/>
      <c r="E78" s="53"/>
      <c r="F78" s="53"/>
      <c r="G78" s="53">
        <v>24</v>
      </c>
      <c r="H78" s="53">
        <v>2</v>
      </c>
      <c r="I78" s="53"/>
      <c r="J78" s="53">
        <v>1</v>
      </c>
      <c r="K78" s="53">
        <v>14</v>
      </c>
      <c r="L78" s="26">
        <v>41</v>
      </c>
    </row>
    <row r="79" spans="1:12" s="1" customFormat="1" ht="19.149999999999999" customHeight="1" x14ac:dyDescent="0.25">
      <c r="A79" s="52" t="str">
        <f t="shared" si="2"/>
        <v>Master</v>
      </c>
      <c r="B79" s="52" t="str">
        <f>B78</f>
        <v>M Bioinformatics and Systems Biology (jd</v>
      </c>
      <c r="C79" s="52" t="s">
        <v>118</v>
      </c>
      <c r="D79" s="53">
        <v>2</v>
      </c>
      <c r="E79" s="53"/>
      <c r="F79" s="53"/>
      <c r="G79" s="53">
        <v>68</v>
      </c>
      <c r="H79" s="53"/>
      <c r="I79" s="53"/>
      <c r="J79" s="53">
        <v>4</v>
      </c>
      <c r="K79" s="53">
        <v>13</v>
      </c>
      <c r="L79" s="26">
        <v>87</v>
      </c>
    </row>
    <row r="80" spans="1:12" s="1" customFormat="1" ht="19.149999999999999" customHeight="1" x14ac:dyDescent="0.25">
      <c r="A80" s="54" t="str">
        <f t="shared" si="2"/>
        <v>Master</v>
      </c>
      <c r="B80" s="10" t="s">
        <v>52</v>
      </c>
      <c r="C80" s="55" t="s">
        <v>114</v>
      </c>
      <c r="D80" s="56">
        <v>2</v>
      </c>
      <c r="E80" s="56"/>
      <c r="F80" s="56"/>
      <c r="G80" s="56">
        <v>106</v>
      </c>
      <c r="H80" s="56">
        <v>7</v>
      </c>
      <c r="I80" s="56"/>
      <c r="J80" s="56">
        <v>5</v>
      </c>
      <c r="K80" s="56">
        <v>51</v>
      </c>
      <c r="L80" s="56">
        <v>171</v>
      </c>
    </row>
    <row r="81" spans="1:12" s="1" customFormat="1" ht="19.149999999999999" customHeight="1" x14ac:dyDescent="0.25">
      <c r="A81" s="52" t="str">
        <f t="shared" si="2"/>
        <v>Master</v>
      </c>
      <c r="B81" s="52" t="s">
        <v>54</v>
      </c>
      <c r="C81" s="52" t="s">
        <v>116</v>
      </c>
      <c r="D81" s="53">
        <v>5</v>
      </c>
      <c r="E81" s="53"/>
      <c r="F81" s="53"/>
      <c r="G81" s="53">
        <v>22</v>
      </c>
      <c r="H81" s="53">
        <v>6</v>
      </c>
      <c r="I81" s="53"/>
      <c r="J81" s="53"/>
      <c r="K81" s="53">
        <v>53</v>
      </c>
      <c r="L81" s="26">
        <v>86</v>
      </c>
    </row>
    <row r="82" spans="1:12" s="1" customFormat="1" ht="19.149999999999999" customHeight="1" x14ac:dyDescent="0.25">
      <c r="A82" s="52" t="str">
        <f t="shared" si="2"/>
        <v>Master</v>
      </c>
      <c r="B82" s="52" t="str">
        <f>B81</f>
        <v>M Biomedical Sciences</v>
      </c>
      <c r="C82" s="52" t="s">
        <v>117</v>
      </c>
      <c r="D82" s="53"/>
      <c r="E82" s="53"/>
      <c r="F82" s="53"/>
      <c r="G82" s="53">
        <v>3</v>
      </c>
      <c r="H82" s="53">
        <v>1</v>
      </c>
      <c r="I82" s="53"/>
      <c r="J82" s="53"/>
      <c r="K82" s="53">
        <v>3</v>
      </c>
      <c r="L82" s="26">
        <v>7</v>
      </c>
    </row>
    <row r="83" spans="1:12" s="1" customFormat="1" ht="19.149999999999999" customHeight="1" x14ac:dyDescent="0.25">
      <c r="A83" s="52" t="str">
        <f t="shared" si="2"/>
        <v>Master</v>
      </c>
      <c r="B83" s="52" t="str">
        <f>B82</f>
        <v>M Biomedical Sciences</v>
      </c>
      <c r="C83" s="52" t="s">
        <v>118</v>
      </c>
      <c r="D83" s="53">
        <v>2</v>
      </c>
      <c r="E83" s="53"/>
      <c r="F83" s="53"/>
      <c r="G83" s="53">
        <v>6</v>
      </c>
      <c r="H83" s="53">
        <v>1</v>
      </c>
      <c r="I83" s="53"/>
      <c r="J83" s="53"/>
      <c r="K83" s="53">
        <v>1</v>
      </c>
      <c r="L83" s="26">
        <v>10</v>
      </c>
    </row>
    <row r="84" spans="1:12" s="1" customFormat="1" ht="19.149999999999999" customHeight="1" x14ac:dyDescent="0.25">
      <c r="A84" s="54" t="str">
        <f t="shared" si="2"/>
        <v>Master</v>
      </c>
      <c r="B84" s="10" t="s">
        <v>54</v>
      </c>
      <c r="C84" s="55" t="s">
        <v>114</v>
      </c>
      <c r="D84" s="56">
        <v>7</v>
      </c>
      <c r="E84" s="56"/>
      <c r="F84" s="56"/>
      <c r="G84" s="56">
        <v>31</v>
      </c>
      <c r="H84" s="56">
        <v>8</v>
      </c>
      <c r="I84" s="56"/>
      <c r="J84" s="56"/>
      <c r="K84" s="56">
        <v>57</v>
      </c>
      <c r="L84" s="56">
        <v>103</v>
      </c>
    </row>
    <row r="85" spans="1:12" s="1" customFormat="1" ht="19.149999999999999" customHeight="1" x14ac:dyDescent="0.25">
      <c r="A85" s="52" t="str">
        <f t="shared" si="2"/>
        <v>Master</v>
      </c>
      <c r="B85" s="52" t="s">
        <v>55</v>
      </c>
      <c r="C85" s="52" t="s">
        <v>116</v>
      </c>
      <c r="D85" s="53">
        <v>5</v>
      </c>
      <c r="E85" s="53">
        <v>1</v>
      </c>
      <c r="F85" s="53"/>
      <c r="G85" s="53">
        <v>8</v>
      </c>
      <c r="H85" s="53">
        <v>6</v>
      </c>
      <c r="I85" s="53"/>
      <c r="J85" s="53"/>
      <c r="K85" s="53">
        <v>29</v>
      </c>
      <c r="L85" s="26">
        <v>49</v>
      </c>
    </row>
    <row r="86" spans="1:12" s="1" customFormat="1" ht="19.149999999999999" customHeight="1" x14ac:dyDescent="0.25">
      <c r="A86" s="52" t="str">
        <f t="shared" si="2"/>
        <v>Master</v>
      </c>
      <c r="B86" s="52" t="str">
        <f>B85</f>
        <v>M Biomedical Technology and Physics</v>
      </c>
      <c r="C86" s="52" t="s">
        <v>117</v>
      </c>
      <c r="D86" s="53"/>
      <c r="E86" s="53"/>
      <c r="F86" s="53"/>
      <c r="G86" s="53">
        <v>4</v>
      </c>
      <c r="H86" s="53">
        <v>1</v>
      </c>
      <c r="I86" s="53"/>
      <c r="J86" s="53"/>
      <c r="K86" s="53">
        <v>1</v>
      </c>
      <c r="L86" s="26">
        <v>6</v>
      </c>
    </row>
    <row r="87" spans="1:12" s="1" customFormat="1" ht="19.149999999999999" customHeight="1" x14ac:dyDescent="0.25">
      <c r="A87" s="52" t="str">
        <f t="shared" si="2"/>
        <v>Master</v>
      </c>
      <c r="B87" s="52" t="str">
        <f>B86</f>
        <v>M Biomedical Technology and Physics</v>
      </c>
      <c r="C87" s="52" t="s">
        <v>118</v>
      </c>
      <c r="D87" s="53"/>
      <c r="E87" s="53"/>
      <c r="F87" s="53"/>
      <c r="G87" s="53"/>
      <c r="H87" s="53">
        <v>1</v>
      </c>
      <c r="I87" s="53"/>
      <c r="J87" s="53"/>
      <c r="K87" s="53">
        <v>2</v>
      </c>
      <c r="L87" s="26">
        <v>3</v>
      </c>
    </row>
    <row r="88" spans="1:12" s="1" customFormat="1" ht="19.149999999999999" customHeight="1" x14ac:dyDescent="0.25">
      <c r="A88" s="54" t="str">
        <f t="shared" si="2"/>
        <v>Master</v>
      </c>
      <c r="B88" s="10" t="s">
        <v>55</v>
      </c>
      <c r="C88" s="55" t="s">
        <v>114</v>
      </c>
      <c r="D88" s="56">
        <v>5</v>
      </c>
      <c r="E88" s="56">
        <v>1</v>
      </c>
      <c r="F88" s="56"/>
      <c r="G88" s="56">
        <v>12</v>
      </c>
      <c r="H88" s="56">
        <v>8</v>
      </c>
      <c r="I88" s="56"/>
      <c r="J88" s="56"/>
      <c r="K88" s="56">
        <v>32</v>
      </c>
      <c r="L88" s="56">
        <v>58</v>
      </c>
    </row>
    <row r="89" spans="1:12" s="1" customFormat="1" ht="19.149999999999999" customHeight="1" x14ac:dyDescent="0.25">
      <c r="A89" s="52" t="str">
        <f t="shared" si="2"/>
        <v>Master</v>
      </c>
      <c r="B89" s="52" t="s">
        <v>56</v>
      </c>
      <c r="C89" s="52" t="s">
        <v>116</v>
      </c>
      <c r="D89" s="53">
        <v>1</v>
      </c>
      <c r="E89" s="53"/>
      <c r="F89" s="53"/>
      <c r="G89" s="53">
        <v>8</v>
      </c>
      <c r="H89" s="53">
        <v>2</v>
      </c>
      <c r="I89" s="53"/>
      <c r="J89" s="53"/>
      <c r="K89" s="53">
        <v>16</v>
      </c>
      <c r="L89" s="26">
        <v>27</v>
      </c>
    </row>
    <row r="90" spans="1:12" s="1" customFormat="1" ht="19.149999999999999" customHeight="1" x14ac:dyDescent="0.25">
      <c r="A90" s="52" t="str">
        <f t="shared" si="2"/>
        <v>Master</v>
      </c>
      <c r="B90" s="52" t="str">
        <f>B89</f>
        <v>M Biomolecular Sciences</v>
      </c>
      <c r="C90" s="52" t="s">
        <v>117</v>
      </c>
      <c r="D90" s="53"/>
      <c r="E90" s="53"/>
      <c r="F90" s="53"/>
      <c r="G90" s="53">
        <v>8</v>
      </c>
      <c r="H90" s="53">
        <v>1</v>
      </c>
      <c r="I90" s="53"/>
      <c r="J90" s="53">
        <v>1</v>
      </c>
      <c r="K90" s="53">
        <v>3</v>
      </c>
      <c r="L90" s="26">
        <v>13</v>
      </c>
    </row>
    <row r="91" spans="1:12" s="1" customFormat="1" ht="19.149999999999999" customHeight="1" x14ac:dyDescent="0.25">
      <c r="A91" s="52" t="str">
        <f t="shared" si="2"/>
        <v>Master</v>
      </c>
      <c r="B91" s="52" t="str">
        <f>B90</f>
        <v>M Biomolecular Sciences</v>
      </c>
      <c r="C91" s="52" t="s">
        <v>118</v>
      </c>
      <c r="D91" s="53"/>
      <c r="E91" s="53"/>
      <c r="F91" s="53"/>
      <c r="G91" s="53">
        <v>4</v>
      </c>
      <c r="H91" s="53"/>
      <c r="I91" s="53"/>
      <c r="J91" s="53"/>
      <c r="K91" s="53">
        <v>3</v>
      </c>
      <c r="L91" s="26">
        <v>7</v>
      </c>
    </row>
    <row r="92" spans="1:12" s="1" customFormat="1" ht="19.149999999999999" customHeight="1" x14ac:dyDescent="0.25">
      <c r="A92" s="54" t="str">
        <f t="shared" si="2"/>
        <v>Master</v>
      </c>
      <c r="B92" s="10" t="s">
        <v>56</v>
      </c>
      <c r="C92" s="55" t="s">
        <v>114</v>
      </c>
      <c r="D92" s="56">
        <v>1</v>
      </c>
      <c r="E92" s="56"/>
      <c r="F92" s="56"/>
      <c r="G92" s="56">
        <v>20</v>
      </c>
      <c r="H92" s="56">
        <v>3</v>
      </c>
      <c r="I92" s="56"/>
      <c r="J92" s="56">
        <v>1</v>
      </c>
      <c r="K92" s="56">
        <v>22</v>
      </c>
      <c r="L92" s="56">
        <v>47</v>
      </c>
    </row>
    <row r="93" spans="1:12" s="1" customFormat="1" ht="19.149999999999999" customHeight="1" x14ac:dyDescent="0.25">
      <c r="A93" s="52" t="str">
        <f t="shared" si="2"/>
        <v>Master</v>
      </c>
      <c r="B93" s="52" t="s">
        <v>57</v>
      </c>
      <c r="C93" s="52" t="s">
        <v>116</v>
      </c>
      <c r="D93" s="53">
        <v>2</v>
      </c>
      <c r="E93" s="53">
        <v>1</v>
      </c>
      <c r="F93" s="53"/>
      <c r="G93" s="53">
        <v>3</v>
      </c>
      <c r="H93" s="53">
        <v>9</v>
      </c>
      <c r="I93" s="53"/>
      <c r="J93" s="53"/>
      <c r="K93" s="53">
        <v>27</v>
      </c>
      <c r="L93" s="26">
        <v>42</v>
      </c>
    </row>
    <row r="94" spans="1:12" s="1" customFormat="1" ht="19.149999999999999" customHeight="1" x14ac:dyDescent="0.25">
      <c r="A94" s="52" t="str">
        <f t="shared" si="2"/>
        <v>Master</v>
      </c>
      <c r="B94" s="52" t="str">
        <f>B93</f>
        <v>M Business Analytics</v>
      </c>
      <c r="C94" s="52" t="s">
        <v>117</v>
      </c>
      <c r="D94" s="53"/>
      <c r="E94" s="53">
        <v>1</v>
      </c>
      <c r="F94" s="53"/>
      <c r="G94" s="53">
        <v>5</v>
      </c>
      <c r="H94" s="53">
        <v>2</v>
      </c>
      <c r="I94" s="53"/>
      <c r="J94" s="53"/>
      <c r="K94" s="53">
        <v>11</v>
      </c>
      <c r="L94" s="26">
        <v>19</v>
      </c>
    </row>
    <row r="95" spans="1:12" s="1" customFormat="1" ht="19.149999999999999" customHeight="1" x14ac:dyDescent="0.25">
      <c r="A95" s="52" t="str">
        <f t="shared" si="2"/>
        <v>Master</v>
      </c>
      <c r="B95" s="52" t="str">
        <f>B94</f>
        <v>M Business Analytics</v>
      </c>
      <c r="C95" s="52" t="s">
        <v>118</v>
      </c>
      <c r="D95" s="53">
        <v>1</v>
      </c>
      <c r="E95" s="53">
        <v>1</v>
      </c>
      <c r="F95" s="53"/>
      <c r="G95" s="53">
        <v>6</v>
      </c>
      <c r="H95" s="53">
        <v>1</v>
      </c>
      <c r="I95" s="53"/>
      <c r="J95" s="53"/>
      <c r="K95" s="53">
        <v>1</v>
      </c>
      <c r="L95" s="26">
        <v>10</v>
      </c>
    </row>
    <row r="96" spans="1:12" s="1" customFormat="1" ht="19.149999999999999" customHeight="1" x14ac:dyDescent="0.25">
      <c r="A96" s="54" t="str">
        <f t="shared" si="2"/>
        <v>Master</v>
      </c>
      <c r="B96" s="10" t="s">
        <v>57</v>
      </c>
      <c r="C96" s="55" t="s">
        <v>114</v>
      </c>
      <c r="D96" s="56">
        <v>3</v>
      </c>
      <c r="E96" s="56">
        <v>3</v>
      </c>
      <c r="F96" s="56"/>
      <c r="G96" s="56">
        <v>14</v>
      </c>
      <c r="H96" s="56">
        <v>12</v>
      </c>
      <c r="I96" s="56"/>
      <c r="J96" s="56"/>
      <c r="K96" s="56">
        <v>39</v>
      </c>
      <c r="L96" s="56">
        <v>71</v>
      </c>
    </row>
    <row r="97" spans="1:12" s="1" customFormat="1" ht="19.149999999999999" customHeight="1" x14ac:dyDescent="0.25">
      <c r="A97" s="52" t="str">
        <f t="shared" si="2"/>
        <v>Master</v>
      </c>
      <c r="B97" s="52" t="s">
        <v>58</v>
      </c>
      <c r="C97" s="52" t="s">
        <v>116</v>
      </c>
      <c r="D97" s="53"/>
      <c r="E97" s="53"/>
      <c r="F97" s="53"/>
      <c r="G97" s="53"/>
      <c r="H97" s="53"/>
      <c r="I97" s="53"/>
      <c r="J97" s="53"/>
      <c r="K97" s="53">
        <v>31</v>
      </c>
      <c r="L97" s="26">
        <v>31</v>
      </c>
    </row>
    <row r="98" spans="1:12" s="1" customFormat="1" ht="19.149999999999999" customHeight="1" x14ac:dyDescent="0.25">
      <c r="A98" s="52" t="str">
        <f t="shared" si="2"/>
        <v>Master</v>
      </c>
      <c r="B98" s="52" t="str">
        <f>B97</f>
        <v>M Chemistry (joint degree)</v>
      </c>
      <c r="C98" s="52" t="s">
        <v>117</v>
      </c>
      <c r="D98" s="53"/>
      <c r="E98" s="53"/>
      <c r="F98" s="53"/>
      <c r="G98" s="53"/>
      <c r="H98" s="53"/>
      <c r="I98" s="53"/>
      <c r="J98" s="53"/>
      <c r="K98" s="53">
        <v>12</v>
      </c>
      <c r="L98" s="26">
        <v>12</v>
      </c>
    </row>
    <row r="99" spans="1:12" s="1" customFormat="1" ht="19.149999999999999" customHeight="1" x14ac:dyDescent="0.25">
      <c r="A99" s="52" t="str">
        <f t="shared" si="2"/>
        <v>Master</v>
      </c>
      <c r="B99" s="52" t="str">
        <f>B98</f>
        <v>M Chemistry (joint degree)</v>
      </c>
      <c r="C99" s="52" t="s">
        <v>118</v>
      </c>
      <c r="D99" s="53"/>
      <c r="E99" s="53"/>
      <c r="F99" s="53"/>
      <c r="G99" s="53"/>
      <c r="H99" s="53"/>
      <c r="I99" s="53"/>
      <c r="J99" s="53"/>
      <c r="K99" s="53">
        <v>6</v>
      </c>
      <c r="L99" s="26">
        <v>6</v>
      </c>
    </row>
    <row r="100" spans="1:12" s="1" customFormat="1" ht="19.149999999999999" customHeight="1" x14ac:dyDescent="0.25">
      <c r="A100" s="54" t="str">
        <f t="shared" si="2"/>
        <v>Master</v>
      </c>
      <c r="B100" s="10" t="s">
        <v>58</v>
      </c>
      <c r="C100" s="55" t="s">
        <v>114</v>
      </c>
      <c r="D100" s="56"/>
      <c r="E100" s="56"/>
      <c r="F100" s="56"/>
      <c r="G100" s="56"/>
      <c r="H100" s="56"/>
      <c r="I100" s="56"/>
      <c r="J100" s="56"/>
      <c r="K100" s="56">
        <v>49</v>
      </c>
      <c r="L100" s="56">
        <v>49</v>
      </c>
    </row>
    <row r="101" spans="1:12" s="1" customFormat="1" ht="19.149999999999999" customHeight="1" x14ac:dyDescent="0.25">
      <c r="A101" s="52" t="str">
        <f t="shared" si="2"/>
        <v>Master</v>
      </c>
      <c r="B101" s="52" t="s">
        <v>60</v>
      </c>
      <c r="C101" s="52" t="s">
        <v>116</v>
      </c>
      <c r="D101" s="53"/>
      <c r="E101" s="53"/>
      <c r="F101" s="53"/>
      <c r="G101" s="53"/>
      <c r="H101" s="53"/>
      <c r="I101" s="53"/>
      <c r="J101" s="53"/>
      <c r="K101" s="53">
        <v>35</v>
      </c>
      <c r="L101" s="26">
        <v>35</v>
      </c>
    </row>
    <row r="102" spans="1:12" s="1" customFormat="1" ht="19.149999999999999" customHeight="1" x14ac:dyDescent="0.25">
      <c r="A102" s="52" t="str">
        <f t="shared" si="2"/>
        <v>Master</v>
      </c>
      <c r="B102" s="52" t="str">
        <f>B101</f>
        <v>M Computational Science (joint degree)</v>
      </c>
      <c r="C102" s="52" t="s">
        <v>117</v>
      </c>
      <c r="D102" s="53"/>
      <c r="E102" s="53"/>
      <c r="F102" s="53"/>
      <c r="G102" s="53"/>
      <c r="H102" s="53"/>
      <c r="I102" s="53"/>
      <c r="J102" s="53"/>
      <c r="K102" s="53">
        <v>12</v>
      </c>
      <c r="L102" s="26">
        <v>12</v>
      </c>
    </row>
    <row r="103" spans="1:12" s="1" customFormat="1" ht="19.149999999999999" customHeight="1" x14ac:dyDescent="0.25">
      <c r="A103" s="52" t="str">
        <f t="shared" si="2"/>
        <v>Master</v>
      </c>
      <c r="B103" s="52" t="str">
        <f>B102</f>
        <v>M Computational Science (joint degree)</v>
      </c>
      <c r="C103" s="52" t="s">
        <v>118</v>
      </c>
      <c r="D103" s="53"/>
      <c r="E103" s="53"/>
      <c r="F103" s="53"/>
      <c r="G103" s="53"/>
      <c r="H103" s="53"/>
      <c r="I103" s="53"/>
      <c r="J103" s="53"/>
      <c r="K103" s="53">
        <v>12</v>
      </c>
      <c r="L103" s="26">
        <v>12</v>
      </c>
    </row>
    <row r="104" spans="1:12" s="1" customFormat="1" ht="19.149999999999999" customHeight="1" x14ac:dyDescent="0.25">
      <c r="A104" s="54" t="str">
        <f t="shared" si="2"/>
        <v>Master</v>
      </c>
      <c r="B104" s="10" t="s">
        <v>60</v>
      </c>
      <c r="C104" s="55" t="s">
        <v>114</v>
      </c>
      <c r="D104" s="56"/>
      <c r="E104" s="56"/>
      <c r="F104" s="56"/>
      <c r="G104" s="56"/>
      <c r="H104" s="56"/>
      <c r="I104" s="56"/>
      <c r="J104" s="56"/>
      <c r="K104" s="56">
        <v>59</v>
      </c>
      <c r="L104" s="56">
        <v>59</v>
      </c>
    </row>
    <row r="105" spans="1:12" s="1" customFormat="1" ht="19.149999999999999" customHeight="1" x14ac:dyDescent="0.25">
      <c r="A105" s="52" t="str">
        <f t="shared" si="2"/>
        <v>Master</v>
      </c>
      <c r="B105" s="52" t="s">
        <v>62</v>
      </c>
      <c r="C105" s="52" t="s">
        <v>116</v>
      </c>
      <c r="D105" s="53">
        <v>3</v>
      </c>
      <c r="E105" s="53"/>
      <c r="F105" s="53"/>
      <c r="G105" s="53">
        <v>21</v>
      </c>
      <c r="H105" s="53">
        <v>8</v>
      </c>
      <c r="I105" s="53"/>
      <c r="J105" s="53"/>
      <c r="K105" s="53">
        <v>35</v>
      </c>
      <c r="L105" s="26">
        <v>67</v>
      </c>
    </row>
    <row r="106" spans="1:12" s="1" customFormat="1" ht="19.149999999999999" customHeight="1" x14ac:dyDescent="0.25">
      <c r="A106" s="52" t="str">
        <f t="shared" si="2"/>
        <v>Master</v>
      </c>
      <c r="B106" s="52" t="str">
        <f>B105</f>
        <v>M Computer Science (joint degree)</v>
      </c>
      <c r="C106" s="52" t="s">
        <v>117</v>
      </c>
      <c r="D106" s="53">
        <v>1</v>
      </c>
      <c r="E106" s="53"/>
      <c r="F106" s="53"/>
      <c r="G106" s="53">
        <v>46</v>
      </c>
      <c r="H106" s="53">
        <v>10</v>
      </c>
      <c r="I106" s="53"/>
      <c r="J106" s="53">
        <v>1</v>
      </c>
      <c r="K106" s="53">
        <v>21</v>
      </c>
      <c r="L106" s="26">
        <v>79</v>
      </c>
    </row>
    <row r="107" spans="1:12" s="1" customFormat="1" ht="19.149999999999999" customHeight="1" x14ac:dyDescent="0.25">
      <c r="A107" s="52" t="str">
        <f t="shared" si="2"/>
        <v>Master</v>
      </c>
      <c r="B107" s="52" t="str">
        <f>B106</f>
        <v>M Computer Science (joint degree)</v>
      </c>
      <c r="C107" s="52" t="s">
        <v>118</v>
      </c>
      <c r="D107" s="53">
        <v>1</v>
      </c>
      <c r="E107" s="53"/>
      <c r="F107" s="53"/>
      <c r="G107" s="53">
        <v>213</v>
      </c>
      <c r="H107" s="53">
        <v>3</v>
      </c>
      <c r="I107" s="53"/>
      <c r="J107" s="53">
        <v>8</v>
      </c>
      <c r="K107" s="53">
        <v>44</v>
      </c>
      <c r="L107" s="26">
        <v>269</v>
      </c>
    </row>
    <row r="108" spans="1:12" s="1" customFormat="1" ht="19.149999999999999" customHeight="1" x14ac:dyDescent="0.25">
      <c r="A108" s="54" t="str">
        <f t="shared" si="2"/>
        <v>Master</v>
      </c>
      <c r="B108" s="10" t="s">
        <v>62</v>
      </c>
      <c r="C108" s="55" t="s">
        <v>114</v>
      </c>
      <c r="D108" s="56">
        <v>5</v>
      </c>
      <c r="E108" s="56"/>
      <c r="F108" s="56"/>
      <c r="G108" s="56">
        <v>280</v>
      </c>
      <c r="H108" s="56">
        <v>21</v>
      </c>
      <c r="I108" s="56"/>
      <c r="J108" s="56">
        <v>9</v>
      </c>
      <c r="K108" s="56">
        <v>100</v>
      </c>
      <c r="L108" s="56">
        <v>415</v>
      </c>
    </row>
    <row r="109" spans="1:12" s="1" customFormat="1" ht="19.149999999999999" customHeight="1" x14ac:dyDescent="0.25">
      <c r="A109" s="52" t="str">
        <f t="shared" ref="A109:A140" si="3">IF(LEFT(B109,1)="B","Bachelor",IF(LEFT(B109,1)="M","Master",IF(LEFT(B109,1)="P","Premaster")))</f>
        <v>Master</v>
      </c>
      <c r="B109" s="52" t="s">
        <v>63</v>
      </c>
      <c r="C109" s="52" t="s">
        <v>116</v>
      </c>
      <c r="D109" s="53"/>
      <c r="E109" s="53"/>
      <c r="F109" s="53"/>
      <c r="G109" s="53">
        <v>3</v>
      </c>
      <c r="H109" s="53"/>
      <c r="I109" s="53"/>
      <c r="J109" s="53"/>
      <c r="K109" s="53">
        <v>8</v>
      </c>
      <c r="L109" s="26">
        <v>11</v>
      </c>
    </row>
    <row r="110" spans="1:12" s="1" customFormat="1" ht="19.149999999999999" customHeight="1" x14ac:dyDescent="0.25">
      <c r="A110" s="52" t="str">
        <f t="shared" si="3"/>
        <v>Master</v>
      </c>
      <c r="B110" s="52" t="str">
        <f>B109</f>
        <v>M Computer Security</v>
      </c>
      <c r="C110" s="52" t="s">
        <v>117</v>
      </c>
      <c r="D110" s="53">
        <v>1</v>
      </c>
      <c r="E110" s="53">
        <v>1</v>
      </c>
      <c r="F110" s="53"/>
      <c r="G110" s="53">
        <v>9</v>
      </c>
      <c r="H110" s="53"/>
      <c r="I110" s="53"/>
      <c r="J110" s="53"/>
      <c r="K110" s="53">
        <v>7</v>
      </c>
      <c r="L110" s="26">
        <v>18</v>
      </c>
    </row>
    <row r="111" spans="1:12" s="1" customFormat="1" ht="19.149999999999999" customHeight="1" x14ac:dyDescent="0.25">
      <c r="A111" s="52" t="str">
        <f t="shared" si="3"/>
        <v>Master</v>
      </c>
      <c r="B111" s="52" t="str">
        <f>B110</f>
        <v>M Computer Security</v>
      </c>
      <c r="C111" s="52" t="s">
        <v>118</v>
      </c>
      <c r="D111" s="53">
        <v>2</v>
      </c>
      <c r="E111" s="53"/>
      <c r="F111" s="53"/>
      <c r="G111" s="53">
        <v>10</v>
      </c>
      <c r="H111" s="53"/>
      <c r="I111" s="53"/>
      <c r="J111" s="53">
        <v>1</v>
      </c>
      <c r="K111" s="53">
        <v>6</v>
      </c>
      <c r="L111" s="26">
        <v>19</v>
      </c>
    </row>
    <row r="112" spans="1:12" s="1" customFormat="1" ht="19.149999999999999" customHeight="1" x14ac:dyDescent="0.25">
      <c r="A112" s="54" t="str">
        <f t="shared" si="3"/>
        <v>Master</v>
      </c>
      <c r="B112" s="10" t="s">
        <v>63</v>
      </c>
      <c r="C112" s="55" t="s">
        <v>114</v>
      </c>
      <c r="D112" s="56">
        <v>3</v>
      </c>
      <c r="E112" s="56">
        <v>1</v>
      </c>
      <c r="F112" s="56"/>
      <c r="G112" s="56">
        <v>22</v>
      </c>
      <c r="H112" s="56"/>
      <c r="I112" s="56"/>
      <c r="J112" s="56">
        <v>1</v>
      </c>
      <c r="K112" s="56">
        <v>21</v>
      </c>
      <c r="L112" s="56">
        <v>48</v>
      </c>
    </row>
    <row r="113" spans="1:12" s="1" customFormat="1" ht="19.149999999999999" customHeight="1" x14ac:dyDescent="0.25">
      <c r="A113" s="52" t="str">
        <f t="shared" si="3"/>
        <v>Master</v>
      </c>
      <c r="B113" s="52" t="s">
        <v>64</v>
      </c>
      <c r="C113" s="52" t="s">
        <v>116</v>
      </c>
      <c r="D113" s="53">
        <v>1</v>
      </c>
      <c r="E113" s="53">
        <v>1</v>
      </c>
      <c r="F113" s="53"/>
      <c r="G113" s="53">
        <v>15</v>
      </c>
      <c r="H113" s="53">
        <v>4</v>
      </c>
      <c r="I113" s="53"/>
      <c r="J113" s="53"/>
      <c r="K113" s="53">
        <v>38</v>
      </c>
      <c r="L113" s="26">
        <v>59</v>
      </c>
    </row>
    <row r="114" spans="1:12" s="1" customFormat="1" ht="19.149999999999999" customHeight="1" x14ac:dyDescent="0.25">
      <c r="A114" s="52" t="str">
        <f t="shared" si="3"/>
        <v>Master</v>
      </c>
      <c r="B114" s="52" t="str">
        <f>B113</f>
        <v>M Drug Discovery Sciences</v>
      </c>
      <c r="C114" s="52" t="s">
        <v>117</v>
      </c>
      <c r="D114" s="53"/>
      <c r="E114" s="53"/>
      <c r="F114" s="53"/>
      <c r="G114" s="53">
        <v>6</v>
      </c>
      <c r="H114" s="53"/>
      <c r="I114" s="53"/>
      <c r="J114" s="53">
        <v>2</v>
      </c>
      <c r="K114" s="53">
        <v>5</v>
      </c>
      <c r="L114" s="26">
        <v>13</v>
      </c>
    </row>
    <row r="115" spans="1:12" s="1" customFormat="1" ht="19.149999999999999" customHeight="1" x14ac:dyDescent="0.25">
      <c r="A115" s="52" t="str">
        <f t="shared" si="3"/>
        <v>Master</v>
      </c>
      <c r="B115" s="52" t="str">
        <f>B114</f>
        <v>M Drug Discovery Sciences</v>
      </c>
      <c r="C115" s="52" t="s">
        <v>118</v>
      </c>
      <c r="D115" s="53">
        <v>2</v>
      </c>
      <c r="E115" s="53"/>
      <c r="F115" s="53"/>
      <c r="G115" s="53">
        <v>4</v>
      </c>
      <c r="H115" s="53"/>
      <c r="I115" s="53">
        <v>1</v>
      </c>
      <c r="J115" s="53"/>
      <c r="K115" s="53">
        <v>2</v>
      </c>
      <c r="L115" s="26">
        <v>9</v>
      </c>
    </row>
    <row r="116" spans="1:12" s="1" customFormat="1" ht="19.149999999999999" customHeight="1" x14ac:dyDescent="0.25">
      <c r="A116" s="54" t="str">
        <f t="shared" si="3"/>
        <v>Master</v>
      </c>
      <c r="B116" s="10" t="s">
        <v>64</v>
      </c>
      <c r="C116" s="55" t="s">
        <v>114</v>
      </c>
      <c r="D116" s="56">
        <v>3</v>
      </c>
      <c r="E116" s="56">
        <v>1</v>
      </c>
      <c r="F116" s="56"/>
      <c r="G116" s="56">
        <v>25</v>
      </c>
      <c r="H116" s="56">
        <v>4</v>
      </c>
      <c r="I116" s="56">
        <v>1</v>
      </c>
      <c r="J116" s="56">
        <v>2</v>
      </c>
      <c r="K116" s="56">
        <v>45</v>
      </c>
      <c r="L116" s="56">
        <v>81</v>
      </c>
    </row>
    <row r="117" spans="1:12" s="1" customFormat="1" ht="19.149999999999999" customHeight="1" x14ac:dyDescent="0.25">
      <c r="A117" s="52" t="str">
        <f t="shared" si="3"/>
        <v>Master</v>
      </c>
      <c r="B117" s="52" t="s">
        <v>65</v>
      </c>
      <c r="C117" s="52" t="s">
        <v>116</v>
      </c>
      <c r="D117" s="53">
        <v>3</v>
      </c>
      <c r="E117" s="53">
        <v>1</v>
      </c>
      <c r="F117" s="53"/>
      <c r="G117" s="53">
        <v>21</v>
      </c>
      <c r="H117" s="53">
        <v>9</v>
      </c>
      <c r="I117" s="53"/>
      <c r="J117" s="53"/>
      <c r="K117" s="53">
        <v>30</v>
      </c>
      <c r="L117" s="26">
        <v>64</v>
      </c>
    </row>
    <row r="118" spans="1:12" s="1" customFormat="1" ht="19.149999999999999" customHeight="1" x14ac:dyDescent="0.25">
      <c r="A118" s="52" t="str">
        <f t="shared" si="3"/>
        <v>Master</v>
      </c>
      <c r="B118" s="52" t="str">
        <f>B117</f>
        <v>M Earth Sciences</v>
      </c>
      <c r="C118" s="52" t="s">
        <v>117</v>
      </c>
      <c r="D118" s="53"/>
      <c r="E118" s="53"/>
      <c r="F118" s="53"/>
      <c r="G118" s="53">
        <v>14</v>
      </c>
      <c r="H118" s="53"/>
      <c r="I118" s="53"/>
      <c r="J118" s="53">
        <v>3</v>
      </c>
      <c r="K118" s="53">
        <v>2</v>
      </c>
      <c r="L118" s="26">
        <v>19</v>
      </c>
    </row>
    <row r="119" spans="1:12" s="1" customFormat="1" ht="19.149999999999999" customHeight="1" x14ac:dyDescent="0.25">
      <c r="A119" s="52" t="str">
        <f t="shared" si="3"/>
        <v>Master</v>
      </c>
      <c r="B119" s="52" t="str">
        <f>B118</f>
        <v>M Earth Sciences</v>
      </c>
      <c r="C119" s="52" t="s">
        <v>118</v>
      </c>
      <c r="D119" s="53">
        <v>1</v>
      </c>
      <c r="E119" s="53"/>
      <c r="F119" s="53"/>
      <c r="G119" s="53">
        <v>13</v>
      </c>
      <c r="H119" s="53"/>
      <c r="I119" s="53"/>
      <c r="J119" s="53"/>
      <c r="K119" s="53">
        <v>3</v>
      </c>
      <c r="L119" s="26">
        <v>17</v>
      </c>
    </row>
    <row r="120" spans="1:12" s="1" customFormat="1" ht="19.149999999999999" customHeight="1" x14ac:dyDescent="0.25">
      <c r="A120" s="54" t="str">
        <f t="shared" si="3"/>
        <v>Master</v>
      </c>
      <c r="B120" s="10" t="s">
        <v>65</v>
      </c>
      <c r="C120" s="55" t="s">
        <v>114</v>
      </c>
      <c r="D120" s="56">
        <v>4</v>
      </c>
      <c r="E120" s="56">
        <v>1</v>
      </c>
      <c r="F120" s="56"/>
      <c r="G120" s="56">
        <v>48</v>
      </c>
      <c r="H120" s="56">
        <v>9</v>
      </c>
      <c r="I120" s="56"/>
      <c r="J120" s="56">
        <v>3</v>
      </c>
      <c r="K120" s="56">
        <v>35</v>
      </c>
      <c r="L120" s="56">
        <v>100</v>
      </c>
    </row>
    <row r="121" spans="1:12" s="1" customFormat="1" ht="19.149999999999999" customHeight="1" x14ac:dyDescent="0.25">
      <c r="A121" s="52" t="str">
        <f t="shared" si="3"/>
        <v>Master</v>
      </c>
      <c r="B121" s="52" t="s">
        <v>66</v>
      </c>
      <c r="C121" s="52" t="s">
        <v>116</v>
      </c>
      <c r="D121" s="53"/>
      <c r="E121" s="53">
        <v>2</v>
      </c>
      <c r="F121" s="53"/>
      <c r="G121" s="53">
        <v>9</v>
      </c>
      <c r="H121" s="53">
        <v>2</v>
      </c>
      <c r="I121" s="53"/>
      <c r="J121" s="53"/>
      <c r="K121" s="53">
        <v>16</v>
      </c>
      <c r="L121" s="26">
        <v>29</v>
      </c>
    </row>
    <row r="122" spans="1:12" s="1" customFormat="1" ht="19.149999999999999" customHeight="1" x14ac:dyDescent="0.25">
      <c r="A122" s="52" t="str">
        <f t="shared" si="3"/>
        <v>Master</v>
      </c>
      <c r="B122" s="52" t="str">
        <f>B121</f>
        <v>M Ecology and Evolution</v>
      </c>
      <c r="C122" s="52" t="s">
        <v>117</v>
      </c>
      <c r="D122" s="53">
        <v>1</v>
      </c>
      <c r="E122" s="53"/>
      <c r="F122" s="53"/>
      <c r="G122" s="53">
        <v>14</v>
      </c>
      <c r="H122" s="53"/>
      <c r="I122" s="53"/>
      <c r="J122" s="53"/>
      <c r="K122" s="53">
        <v>2</v>
      </c>
      <c r="L122" s="26">
        <v>17</v>
      </c>
    </row>
    <row r="123" spans="1:12" s="1" customFormat="1" ht="19.149999999999999" customHeight="1" x14ac:dyDescent="0.25">
      <c r="A123" s="52" t="str">
        <f t="shared" si="3"/>
        <v>Master</v>
      </c>
      <c r="B123" s="52" t="str">
        <f>B122</f>
        <v>M Ecology and Evolution</v>
      </c>
      <c r="C123" s="52" t="s">
        <v>118</v>
      </c>
      <c r="D123" s="53"/>
      <c r="E123" s="53">
        <v>1</v>
      </c>
      <c r="F123" s="53"/>
      <c r="G123" s="53">
        <v>2</v>
      </c>
      <c r="H123" s="53"/>
      <c r="I123" s="53"/>
      <c r="J123" s="53"/>
      <c r="K123" s="53">
        <v>4</v>
      </c>
      <c r="L123" s="26">
        <v>7</v>
      </c>
    </row>
    <row r="124" spans="1:12" s="1" customFormat="1" ht="19.149999999999999" customHeight="1" x14ac:dyDescent="0.25">
      <c r="A124" s="54" t="str">
        <f t="shared" si="3"/>
        <v>Master</v>
      </c>
      <c r="B124" s="10" t="s">
        <v>66</v>
      </c>
      <c r="C124" s="55" t="s">
        <v>114</v>
      </c>
      <c r="D124" s="56">
        <v>1</v>
      </c>
      <c r="E124" s="56">
        <v>3</v>
      </c>
      <c r="F124" s="56"/>
      <c r="G124" s="56">
        <v>25</v>
      </c>
      <c r="H124" s="56">
        <v>2</v>
      </c>
      <c r="I124" s="56"/>
      <c r="J124" s="56"/>
      <c r="K124" s="56">
        <v>22</v>
      </c>
      <c r="L124" s="56">
        <v>53</v>
      </c>
    </row>
    <row r="125" spans="1:12" s="1" customFormat="1" ht="19.149999999999999" customHeight="1" x14ac:dyDescent="0.25">
      <c r="A125" s="52" t="str">
        <f t="shared" si="3"/>
        <v>Master</v>
      </c>
      <c r="B125" s="52" t="s">
        <v>67</v>
      </c>
      <c r="C125" s="52" t="s">
        <v>116</v>
      </c>
      <c r="D125" s="53">
        <v>2</v>
      </c>
      <c r="E125" s="53">
        <v>2</v>
      </c>
      <c r="F125" s="53"/>
      <c r="G125" s="53">
        <v>14</v>
      </c>
      <c r="H125" s="53">
        <v>13</v>
      </c>
      <c r="I125" s="53"/>
      <c r="J125" s="53">
        <v>1</v>
      </c>
      <c r="K125" s="53">
        <v>76</v>
      </c>
      <c r="L125" s="26">
        <v>108</v>
      </c>
    </row>
    <row r="126" spans="1:12" s="1" customFormat="1" ht="19.149999999999999" customHeight="1" x14ac:dyDescent="0.25">
      <c r="A126" s="52" t="str">
        <f t="shared" si="3"/>
        <v>Master</v>
      </c>
      <c r="B126" s="52" t="str">
        <f>B125</f>
        <v>M Environment and Resource Management</v>
      </c>
      <c r="C126" s="52" t="s">
        <v>117</v>
      </c>
      <c r="D126" s="53"/>
      <c r="E126" s="53">
        <v>2</v>
      </c>
      <c r="F126" s="53"/>
      <c r="G126" s="53">
        <v>26</v>
      </c>
      <c r="H126" s="53">
        <v>6</v>
      </c>
      <c r="I126" s="53"/>
      <c r="J126" s="53">
        <v>3</v>
      </c>
      <c r="K126" s="53">
        <v>28</v>
      </c>
      <c r="L126" s="26">
        <v>65</v>
      </c>
    </row>
    <row r="127" spans="1:12" s="1" customFormat="1" ht="19.149999999999999" customHeight="1" x14ac:dyDescent="0.25">
      <c r="A127" s="52" t="str">
        <f t="shared" si="3"/>
        <v>Master</v>
      </c>
      <c r="B127" s="52" t="str">
        <f>B126</f>
        <v>M Environment and Resource Management</v>
      </c>
      <c r="C127" s="52" t="s">
        <v>118</v>
      </c>
      <c r="D127" s="53"/>
      <c r="E127" s="53">
        <v>3</v>
      </c>
      <c r="F127" s="53"/>
      <c r="G127" s="53">
        <v>21</v>
      </c>
      <c r="H127" s="53">
        <v>3</v>
      </c>
      <c r="I127" s="53"/>
      <c r="J127" s="53">
        <v>5</v>
      </c>
      <c r="K127" s="53">
        <v>9</v>
      </c>
      <c r="L127" s="26">
        <v>41</v>
      </c>
    </row>
    <row r="128" spans="1:12" s="1" customFormat="1" ht="19.149999999999999" customHeight="1" x14ac:dyDescent="0.25">
      <c r="A128" s="54" t="str">
        <f t="shared" si="3"/>
        <v>Master</v>
      </c>
      <c r="B128" s="10" t="s">
        <v>67</v>
      </c>
      <c r="C128" s="55" t="s">
        <v>114</v>
      </c>
      <c r="D128" s="56">
        <v>2</v>
      </c>
      <c r="E128" s="56">
        <v>7</v>
      </c>
      <c r="F128" s="56"/>
      <c r="G128" s="56">
        <v>61</v>
      </c>
      <c r="H128" s="56">
        <v>22</v>
      </c>
      <c r="I128" s="56"/>
      <c r="J128" s="56">
        <v>9</v>
      </c>
      <c r="K128" s="56">
        <v>113</v>
      </c>
      <c r="L128" s="56">
        <v>214</v>
      </c>
    </row>
    <row r="129" spans="1:12" s="1" customFormat="1" ht="19.149999999999999" customHeight="1" x14ac:dyDescent="0.25">
      <c r="A129" s="52" t="str">
        <f t="shared" si="3"/>
        <v>Master</v>
      </c>
      <c r="B129" s="52" t="s">
        <v>68</v>
      </c>
      <c r="C129" s="52" t="s">
        <v>116</v>
      </c>
      <c r="D129" s="53"/>
      <c r="E129" s="53"/>
      <c r="F129" s="53"/>
      <c r="G129" s="53">
        <v>3</v>
      </c>
      <c r="H129" s="53">
        <v>2</v>
      </c>
      <c r="I129" s="53"/>
      <c r="J129" s="53"/>
      <c r="K129" s="53">
        <v>20</v>
      </c>
      <c r="L129" s="26">
        <v>25</v>
      </c>
    </row>
    <row r="130" spans="1:12" s="1" customFormat="1" ht="19.149999999999999" customHeight="1" x14ac:dyDescent="0.25">
      <c r="A130" s="52" t="str">
        <f t="shared" si="3"/>
        <v>Master</v>
      </c>
      <c r="B130" s="52" t="str">
        <f>B129</f>
        <v>M Global Health (research)</v>
      </c>
      <c r="C130" s="52" t="s">
        <v>117</v>
      </c>
      <c r="D130" s="53"/>
      <c r="E130" s="53"/>
      <c r="F130" s="53"/>
      <c r="G130" s="53">
        <v>13</v>
      </c>
      <c r="H130" s="53">
        <v>1</v>
      </c>
      <c r="I130" s="53">
        <v>1</v>
      </c>
      <c r="J130" s="53"/>
      <c r="K130" s="53">
        <v>4</v>
      </c>
      <c r="L130" s="26">
        <v>19</v>
      </c>
    </row>
    <row r="131" spans="1:12" s="1" customFormat="1" ht="19.149999999999999" customHeight="1" x14ac:dyDescent="0.25">
      <c r="A131" s="52" t="str">
        <f t="shared" si="3"/>
        <v>Master</v>
      </c>
      <c r="B131" s="52" t="str">
        <f>B130</f>
        <v>M Global Health (research)</v>
      </c>
      <c r="C131" s="52" t="s">
        <v>118</v>
      </c>
      <c r="D131" s="53">
        <v>4</v>
      </c>
      <c r="E131" s="53"/>
      <c r="F131" s="53"/>
      <c r="G131" s="53">
        <v>14</v>
      </c>
      <c r="H131" s="53"/>
      <c r="I131" s="53"/>
      <c r="J131" s="53">
        <v>1</v>
      </c>
      <c r="K131" s="53">
        <v>2</v>
      </c>
      <c r="L131" s="26">
        <v>21</v>
      </c>
    </row>
    <row r="132" spans="1:12" s="1" customFormat="1" ht="19.149999999999999" customHeight="1" x14ac:dyDescent="0.25">
      <c r="A132" s="54" t="str">
        <f t="shared" si="3"/>
        <v>Master</v>
      </c>
      <c r="B132" s="10" t="s">
        <v>68</v>
      </c>
      <c r="C132" s="55" t="s">
        <v>114</v>
      </c>
      <c r="D132" s="56">
        <v>4</v>
      </c>
      <c r="E132" s="56"/>
      <c r="F132" s="56"/>
      <c r="G132" s="56">
        <v>30</v>
      </c>
      <c r="H132" s="56">
        <v>3</v>
      </c>
      <c r="I132" s="56">
        <v>1</v>
      </c>
      <c r="J132" s="56">
        <v>1</v>
      </c>
      <c r="K132" s="56">
        <v>26</v>
      </c>
      <c r="L132" s="56">
        <v>65</v>
      </c>
    </row>
    <row r="133" spans="1:12" s="1" customFormat="1" ht="19.149999999999999" customHeight="1" x14ac:dyDescent="0.25">
      <c r="A133" s="52" t="str">
        <f t="shared" si="3"/>
        <v>Master</v>
      </c>
      <c r="B133" s="52" t="s">
        <v>69</v>
      </c>
      <c r="C133" s="52" t="s">
        <v>116</v>
      </c>
      <c r="D133" s="53">
        <v>9</v>
      </c>
      <c r="E133" s="53">
        <v>9</v>
      </c>
      <c r="F133" s="53">
        <v>1</v>
      </c>
      <c r="G133" s="53">
        <v>33</v>
      </c>
      <c r="H133" s="53">
        <v>25</v>
      </c>
      <c r="I133" s="53"/>
      <c r="J133" s="53"/>
      <c r="K133" s="53">
        <v>162</v>
      </c>
      <c r="L133" s="26">
        <v>239</v>
      </c>
    </row>
    <row r="134" spans="1:12" s="1" customFormat="1" ht="19.149999999999999" customHeight="1" x14ac:dyDescent="0.25">
      <c r="A134" s="52" t="str">
        <f t="shared" si="3"/>
        <v>Master</v>
      </c>
      <c r="B134" s="52" t="str">
        <f>B133</f>
        <v>M Health Sciences</v>
      </c>
      <c r="C134" s="52" t="s">
        <v>117</v>
      </c>
      <c r="D134" s="53"/>
      <c r="E134" s="53"/>
      <c r="F134" s="53"/>
      <c r="G134" s="53">
        <v>6</v>
      </c>
      <c r="H134" s="53">
        <v>1</v>
      </c>
      <c r="I134" s="53"/>
      <c r="J134" s="53"/>
      <c r="K134" s="53">
        <v>4</v>
      </c>
      <c r="L134" s="26">
        <v>11</v>
      </c>
    </row>
    <row r="135" spans="1:12" s="1" customFormat="1" ht="19.149999999999999" customHeight="1" x14ac:dyDescent="0.25">
      <c r="A135" s="52" t="str">
        <f t="shared" si="3"/>
        <v>Master</v>
      </c>
      <c r="B135" s="52" t="str">
        <f>B134</f>
        <v>M Health Sciences</v>
      </c>
      <c r="C135" s="52" t="s">
        <v>118</v>
      </c>
      <c r="D135" s="53">
        <v>1</v>
      </c>
      <c r="E135" s="53">
        <v>1</v>
      </c>
      <c r="F135" s="53">
        <v>5</v>
      </c>
      <c r="G135" s="53">
        <v>1</v>
      </c>
      <c r="H135" s="53"/>
      <c r="I135" s="53"/>
      <c r="J135" s="53"/>
      <c r="K135" s="53"/>
      <c r="L135" s="26">
        <v>8</v>
      </c>
    </row>
    <row r="136" spans="1:12" s="1" customFormat="1" ht="19.149999999999999" customHeight="1" x14ac:dyDescent="0.25">
      <c r="A136" s="54" t="str">
        <f t="shared" si="3"/>
        <v>Master</v>
      </c>
      <c r="B136" s="10" t="s">
        <v>69</v>
      </c>
      <c r="C136" s="55" t="s">
        <v>114</v>
      </c>
      <c r="D136" s="56">
        <v>10</v>
      </c>
      <c r="E136" s="56">
        <v>10</v>
      </c>
      <c r="F136" s="56">
        <v>6</v>
      </c>
      <c r="G136" s="56">
        <v>40</v>
      </c>
      <c r="H136" s="56">
        <v>26</v>
      </c>
      <c r="I136" s="56"/>
      <c r="J136" s="56"/>
      <c r="K136" s="56">
        <v>166</v>
      </c>
      <c r="L136" s="56">
        <v>258</v>
      </c>
    </row>
    <row r="137" spans="1:12" s="1" customFormat="1" ht="19.149999999999999" customHeight="1" x14ac:dyDescent="0.25">
      <c r="A137" s="52" t="str">
        <f t="shared" si="3"/>
        <v>Master</v>
      </c>
      <c r="B137" s="52" t="s">
        <v>70</v>
      </c>
      <c r="C137" s="52" t="s">
        <v>116</v>
      </c>
      <c r="D137" s="53"/>
      <c r="E137" s="53"/>
      <c r="F137" s="53"/>
      <c r="G137" s="53">
        <v>8</v>
      </c>
      <c r="H137" s="53">
        <v>1</v>
      </c>
      <c r="I137" s="53"/>
      <c r="J137" s="53"/>
      <c r="K137" s="53">
        <v>20</v>
      </c>
      <c r="L137" s="26">
        <v>29</v>
      </c>
    </row>
    <row r="138" spans="1:12" s="1" customFormat="1" ht="19.149999999999999" customHeight="1" x14ac:dyDescent="0.25">
      <c r="A138" s="52" t="str">
        <f t="shared" si="3"/>
        <v>Master</v>
      </c>
      <c r="B138" s="52" t="str">
        <f>B137</f>
        <v>M Hydrology</v>
      </c>
      <c r="C138" s="52" t="s">
        <v>117</v>
      </c>
      <c r="D138" s="53"/>
      <c r="E138" s="53"/>
      <c r="F138" s="53"/>
      <c r="G138" s="53">
        <v>2</v>
      </c>
      <c r="H138" s="53"/>
      <c r="I138" s="53"/>
      <c r="J138" s="53">
        <v>1</v>
      </c>
      <c r="K138" s="53">
        <v>1</v>
      </c>
      <c r="L138" s="26">
        <v>4</v>
      </c>
    </row>
    <row r="139" spans="1:12" s="1" customFormat="1" ht="19.149999999999999" customHeight="1" x14ac:dyDescent="0.25">
      <c r="A139" s="52" t="str">
        <f t="shared" si="3"/>
        <v>Master</v>
      </c>
      <c r="B139" s="52" t="str">
        <f>B138</f>
        <v>M Hydrology</v>
      </c>
      <c r="C139" s="52" t="s">
        <v>118</v>
      </c>
      <c r="D139" s="53"/>
      <c r="E139" s="53"/>
      <c r="F139" s="53"/>
      <c r="G139" s="53">
        <v>7</v>
      </c>
      <c r="H139" s="53"/>
      <c r="I139" s="53"/>
      <c r="J139" s="53"/>
      <c r="K139" s="53">
        <v>3</v>
      </c>
      <c r="L139" s="26">
        <v>10</v>
      </c>
    </row>
    <row r="140" spans="1:12" s="1" customFormat="1" ht="19.149999999999999" customHeight="1" x14ac:dyDescent="0.25">
      <c r="A140" s="54" t="str">
        <f t="shared" si="3"/>
        <v>Master</v>
      </c>
      <c r="B140" s="10" t="s">
        <v>70</v>
      </c>
      <c r="C140" s="55" t="s">
        <v>114</v>
      </c>
      <c r="D140" s="56"/>
      <c r="E140" s="56"/>
      <c r="F140" s="56"/>
      <c r="G140" s="56">
        <v>17</v>
      </c>
      <c r="H140" s="56">
        <v>1</v>
      </c>
      <c r="I140" s="56"/>
      <c r="J140" s="56">
        <v>1</v>
      </c>
      <c r="K140" s="56">
        <v>24</v>
      </c>
      <c r="L140" s="56">
        <v>43</v>
      </c>
    </row>
    <row r="141" spans="1:12" s="1" customFormat="1" ht="19.149999999999999" customHeight="1" x14ac:dyDescent="0.25">
      <c r="A141" s="52" t="str">
        <f t="shared" ref="A141:A172" si="4">IF(LEFT(B141,1)="B","Bachelor",IF(LEFT(B141,1)="M","Master",IF(LEFT(B141,1)="P","Premaster")))</f>
        <v>Master</v>
      </c>
      <c r="B141" s="52" t="s">
        <v>71</v>
      </c>
      <c r="C141" s="52" t="s">
        <v>116</v>
      </c>
      <c r="D141" s="53">
        <v>2</v>
      </c>
      <c r="E141" s="53">
        <v>1</v>
      </c>
      <c r="F141" s="53"/>
      <c r="G141" s="53">
        <v>18</v>
      </c>
      <c r="H141" s="53">
        <v>8</v>
      </c>
      <c r="I141" s="53"/>
      <c r="J141" s="53"/>
      <c r="K141" s="53">
        <v>24</v>
      </c>
      <c r="L141" s="26">
        <v>53</v>
      </c>
    </row>
    <row r="142" spans="1:12" s="1" customFormat="1" ht="19.149999999999999" customHeight="1" x14ac:dyDescent="0.25">
      <c r="A142" s="52" t="str">
        <f t="shared" si="4"/>
        <v>Master</v>
      </c>
      <c r="B142" s="52" t="str">
        <f>B141</f>
        <v>M Information Sciences</v>
      </c>
      <c r="C142" s="52" t="s">
        <v>117</v>
      </c>
      <c r="D142" s="53"/>
      <c r="E142" s="53"/>
      <c r="F142" s="53"/>
      <c r="G142" s="53">
        <v>3</v>
      </c>
      <c r="H142" s="53"/>
      <c r="I142" s="53"/>
      <c r="J142" s="53"/>
      <c r="K142" s="53">
        <v>2</v>
      </c>
      <c r="L142" s="26">
        <v>5</v>
      </c>
    </row>
    <row r="143" spans="1:12" s="1" customFormat="1" ht="19.149999999999999" customHeight="1" x14ac:dyDescent="0.25">
      <c r="A143" s="52" t="str">
        <f t="shared" si="4"/>
        <v>Master</v>
      </c>
      <c r="B143" s="52" t="str">
        <f>B142</f>
        <v>M Information Sciences</v>
      </c>
      <c r="C143" s="52" t="s">
        <v>118</v>
      </c>
      <c r="D143" s="53"/>
      <c r="E143" s="53">
        <v>4</v>
      </c>
      <c r="F143" s="53"/>
      <c r="G143" s="53">
        <v>12</v>
      </c>
      <c r="H143" s="53">
        <v>1</v>
      </c>
      <c r="I143" s="53"/>
      <c r="J143" s="53"/>
      <c r="K143" s="53">
        <v>5</v>
      </c>
      <c r="L143" s="26">
        <v>22</v>
      </c>
    </row>
    <row r="144" spans="1:12" s="1" customFormat="1" ht="19.149999999999999" customHeight="1" x14ac:dyDescent="0.25">
      <c r="A144" s="54" t="str">
        <f t="shared" si="4"/>
        <v>Master</v>
      </c>
      <c r="B144" s="10" t="s">
        <v>71</v>
      </c>
      <c r="C144" s="55" t="s">
        <v>114</v>
      </c>
      <c r="D144" s="56">
        <v>2</v>
      </c>
      <c r="E144" s="56">
        <v>5</v>
      </c>
      <c r="F144" s="56"/>
      <c r="G144" s="56">
        <v>33</v>
      </c>
      <c r="H144" s="56">
        <v>9</v>
      </c>
      <c r="I144" s="56"/>
      <c r="J144" s="56"/>
      <c r="K144" s="56">
        <v>31</v>
      </c>
      <c r="L144" s="56">
        <v>80</v>
      </c>
    </row>
    <row r="145" spans="1:12" s="1" customFormat="1" ht="19.149999999999999" customHeight="1" x14ac:dyDescent="0.25">
      <c r="A145" s="52" t="str">
        <f t="shared" si="4"/>
        <v>Master</v>
      </c>
      <c r="B145" s="52" t="s">
        <v>72</v>
      </c>
      <c r="C145" s="52" t="s">
        <v>116</v>
      </c>
      <c r="D145" s="53">
        <v>6</v>
      </c>
      <c r="E145" s="53"/>
      <c r="F145" s="53"/>
      <c r="G145" s="53">
        <v>22</v>
      </c>
      <c r="H145" s="53">
        <v>19</v>
      </c>
      <c r="I145" s="53"/>
      <c r="J145" s="53"/>
      <c r="K145" s="53">
        <v>63</v>
      </c>
      <c r="L145" s="26">
        <v>110</v>
      </c>
    </row>
    <row r="146" spans="1:12" s="1" customFormat="1" ht="19.149999999999999" customHeight="1" x14ac:dyDescent="0.25">
      <c r="A146" s="52" t="str">
        <f t="shared" si="4"/>
        <v>Master</v>
      </c>
      <c r="B146" s="52" t="str">
        <f>B145</f>
        <v>M Management, Policy Analysis and Entr.</v>
      </c>
      <c r="C146" s="52" t="s">
        <v>117</v>
      </c>
      <c r="D146" s="53"/>
      <c r="E146" s="53"/>
      <c r="F146" s="53"/>
      <c r="G146" s="53">
        <v>7</v>
      </c>
      <c r="H146" s="53"/>
      <c r="I146" s="53"/>
      <c r="J146" s="53"/>
      <c r="K146" s="53">
        <v>5</v>
      </c>
      <c r="L146" s="26">
        <v>12</v>
      </c>
    </row>
    <row r="147" spans="1:12" s="1" customFormat="1" ht="19.149999999999999" customHeight="1" x14ac:dyDescent="0.25">
      <c r="A147" s="52" t="str">
        <f t="shared" si="4"/>
        <v>Master</v>
      </c>
      <c r="B147" s="52" t="str">
        <f>B146</f>
        <v>M Management, Policy Analysis and Entr.</v>
      </c>
      <c r="C147" s="52" t="s">
        <v>118</v>
      </c>
      <c r="D147" s="53">
        <v>3</v>
      </c>
      <c r="E147" s="53">
        <v>1</v>
      </c>
      <c r="F147" s="53"/>
      <c r="G147" s="53">
        <v>3</v>
      </c>
      <c r="H147" s="53"/>
      <c r="I147" s="53"/>
      <c r="J147" s="53">
        <v>1</v>
      </c>
      <c r="K147" s="53">
        <v>2</v>
      </c>
      <c r="L147" s="26">
        <v>10</v>
      </c>
    </row>
    <row r="148" spans="1:12" s="1" customFormat="1" ht="19.149999999999999" customHeight="1" x14ac:dyDescent="0.25">
      <c r="A148" s="54" t="str">
        <f t="shared" si="4"/>
        <v>Master</v>
      </c>
      <c r="B148" s="10" t="s">
        <v>72</v>
      </c>
      <c r="C148" s="55" t="s">
        <v>114</v>
      </c>
      <c r="D148" s="56">
        <v>9</v>
      </c>
      <c r="E148" s="56">
        <v>1</v>
      </c>
      <c r="F148" s="56"/>
      <c r="G148" s="56">
        <v>32</v>
      </c>
      <c r="H148" s="56">
        <v>19</v>
      </c>
      <c r="I148" s="56"/>
      <c r="J148" s="56">
        <v>1</v>
      </c>
      <c r="K148" s="56">
        <v>70</v>
      </c>
      <c r="L148" s="56">
        <v>132</v>
      </c>
    </row>
    <row r="149" spans="1:12" s="1" customFormat="1" ht="19.149999999999999" customHeight="1" x14ac:dyDescent="0.25">
      <c r="A149" s="52" t="str">
        <f t="shared" si="4"/>
        <v>Master</v>
      </c>
      <c r="B149" s="52" t="s">
        <v>73</v>
      </c>
      <c r="C149" s="52" t="s">
        <v>116</v>
      </c>
      <c r="D149" s="53">
        <v>1</v>
      </c>
      <c r="E149" s="53"/>
      <c r="F149" s="53"/>
      <c r="G149" s="53">
        <v>3</v>
      </c>
      <c r="H149" s="53"/>
      <c r="I149" s="53"/>
      <c r="J149" s="53"/>
      <c r="K149" s="53">
        <v>6</v>
      </c>
      <c r="L149" s="26">
        <v>10</v>
      </c>
    </row>
    <row r="150" spans="1:12" s="1" customFormat="1" ht="19.149999999999999" customHeight="1" x14ac:dyDescent="0.25">
      <c r="A150" s="52" t="str">
        <f t="shared" si="4"/>
        <v>Master</v>
      </c>
      <c r="B150" s="52" t="str">
        <f>B149</f>
        <v>M Mathematics</v>
      </c>
      <c r="C150" s="52" t="s">
        <v>117</v>
      </c>
      <c r="D150" s="53"/>
      <c r="E150" s="53"/>
      <c r="F150" s="53"/>
      <c r="G150" s="53">
        <v>4</v>
      </c>
      <c r="H150" s="53">
        <v>1</v>
      </c>
      <c r="I150" s="53"/>
      <c r="J150" s="53"/>
      <c r="K150" s="53">
        <v>2</v>
      </c>
      <c r="L150" s="26">
        <v>7</v>
      </c>
    </row>
    <row r="151" spans="1:12" s="1" customFormat="1" ht="19.149999999999999" customHeight="1" x14ac:dyDescent="0.25">
      <c r="A151" s="52" t="str">
        <f t="shared" si="4"/>
        <v>Master</v>
      </c>
      <c r="B151" s="52" t="str">
        <f>B150</f>
        <v>M Mathematics</v>
      </c>
      <c r="C151" s="52" t="s">
        <v>118</v>
      </c>
      <c r="D151" s="53">
        <v>4</v>
      </c>
      <c r="E151" s="53"/>
      <c r="F151" s="53"/>
      <c r="G151" s="53">
        <v>5</v>
      </c>
      <c r="H151" s="53"/>
      <c r="I151" s="53"/>
      <c r="J151" s="53"/>
      <c r="K151" s="53">
        <v>1</v>
      </c>
      <c r="L151" s="26">
        <v>10</v>
      </c>
    </row>
    <row r="152" spans="1:12" s="1" customFormat="1" ht="19.149999999999999" customHeight="1" x14ac:dyDescent="0.25">
      <c r="A152" s="54" t="str">
        <f t="shared" si="4"/>
        <v>Master</v>
      </c>
      <c r="B152" s="10" t="s">
        <v>73</v>
      </c>
      <c r="C152" s="55" t="s">
        <v>114</v>
      </c>
      <c r="D152" s="56">
        <v>5</v>
      </c>
      <c r="E152" s="56"/>
      <c r="F152" s="56"/>
      <c r="G152" s="56">
        <v>12</v>
      </c>
      <c r="H152" s="56">
        <v>1</v>
      </c>
      <c r="I152" s="56"/>
      <c r="J152" s="56"/>
      <c r="K152" s="56">
        <v>9</v>
      </c>
      <c r="L152" s="56">
        <v>27</v>
      </c>
    </row>
    <row r="153" spans="1:12" s="1" customFormat="1" ht="19.149999999999999" customHeight="1" x14ac:dyDescent="0.25">
      <c r="A153" s="52" t="str">
        <f t="shared" si="4"/>
        <v>Master</v>
      </c>
      <c r="B153" s="52" t="s">
        <v>74</v>
      </c>
      <c r="C153" s="52" t="s">
        <v>116</v>
      </c>
      <c r="D153" s="53"/>
      <c r="E153" s="53"/>
      <c r="F153" s="53"/>
      <c r="G153" s="53">
        <v>3</v>
      </c>
      <c r="H153" s="53">
        <v>7</v>
      </c>
      <c r="I153" s="53"/>
      <c r="J153" s="53"/>
      <c r="K153" s="53">
        <v>23</v>
      </c>
      <c r="L153" s="26">
        <v>33</v>
      </c>
    </row>
    <row r="154" spans="1:12" s="1" customFormat="1" ht="19.149999999999999" customHeight="1" x14ac:dyDescent="0.25">
      <c r="A154" s="52" t="str">
        <f t="shared" si="4"/>
        <v>Master</v>
      </c>
      <c r="B154" s="52" t="str">
        <f>B153</f>
        <v>M Neurosciences (research)</v>
      </c>
      <c r="C154" s="52" t="s">
        <v>117</v>
      </c>
      <c r="D154" s="53"/>
      <c r="E154" s="53"/>
      <c r="F154" s="53"/>
      <c r="G154" s="53">
        <v>18</v>
      </c>
      <c r="H154" s="53">
        <v>1</v>
      </c>
      <c r="I154" s="53"/>
      <c r="J154" s="53">
        <v>3</v>
      </c>
      <c r="K154" s="53">
        <v>12</v>
      </c>
      <c r="L154" s="26">
        <v>34</v>
      </c>
    </row>
    <row r="155" spans="1:12" s="1" customFormat="1" ht="19.149999999999999" customHeight="1" x14ac:dyDescent="0.25">
      <c r="A155" s="52" t="str">
        <f t="shared" si="4"/>
        <v>Master</v>
      </c>
      <c r="B155" s="52" t="str">
        <f>B154</f>
        <v>M Neurosciences (research)</v>
      </c>
      <c r="C155" s="52" t="s">
        <v>118</v>
      </c>
      <c r="D155" s="53"/>
      <c r="E155" s="53"/>
      <c r="F155" s="53"/>
      <c r="G155" s="53">
        <v>9</v>
      </c>
      <c r="H155" s="53"/>
      <c r="I155" s="53"/>
      <c r="J155" s="53">
        <v>1</v>
      </c>
      <c r="K155" s="53">
        <v>8</v>
      </c>
      <c r="L155" s="26">
        <v>18</v>
      </c>
    </row>
    <row r="156" spans="1:12" s="1" customFormat="1" ht="19.149999999999999" customHeight="1" x14ac:dyDescent="0.25">
      <c r="A156" s="54" t="str">
        <f t="shared" si="4"/>
        <v>Master</v>
      </c>
      <c r="B156" s="10" t="s">
        <v>74</v>
      </c>
      <c r="C156" s="55" t="s">
        <v>114</v>
      </c>
      <c r="D156" s="56"/>
      <c r="E156" s="56"/>
      <c r="F156" s="56"/>
      <c r="G156" s="56">
        <v>30</v>
      </c>
      <c r="H156" s="56">
        <v>8</v>
      </c>
      <c r="I156" s="56"/>
      <c r="J156" s="56">
        <v>4</v>
      </c>
      <c r="K156" s="56">
        <v>43</v>
      </c>
      <c r="L156" s="56">
        <v>85</v>
      </c>
    </row>
    <row r="157" spans="1:12" s="1" customFormat="1" ht="19.149999999999999" customHeight="1" x14ac:dyDescent="0.25">
      <c r="A157" s="52" t="str">
        <f t="shared" si="4"/>
        <v>Master</v>
      </c>
      <c r="B157" s="52" t="s">
        <v>76</v>
      </c>
      <c r="C157" s="52" t="s">
        <v>116</v>
      </c>
      <c r="D157" s="53"/>
      <c r="E157" s="53"/>
      <c r="F157" s="53"/>
      <c r="G157" s="53"/>
      <c r="H157" s="53"/>
      <c r="I157" s="53"/>
      <c r="J157" s="53"/>
      <c r="K157" s="53">
        <v>69</v>
      </c>
      <c r="L157" s="26">
        <v>69</v>
      </c>
    </row>
    <row r="158" spans="1:12" s="1" customFormat="1" ht="19.149999999999999" customHeight="1" x14ac:dyDescent="0.25">
      <c r="A158" s="52" t="str">
        <f t="shared" si="4"/>
        <v>Master</v>
      </c>
      <c r="B158" s="52" t="str">
        <f>B157</f>
        <v>M Physics and Astronomy (joint degree)</v>
      </c>
      <c r="C158" s="52" t="s">
        <v>117</v>
      </c>
      <c r="D158" s="53"/>
      <c r="E158" s="53"/>
      <c r="F158" s="53"/>
      <c r="G158" s="53"/>
      <c r="H158" s="53"/>
      <c r="I158" s="53"/>
      <c r="J158" s="53"/>
      <c r="K158" s="53">
        <v>26</v>
      </c>
      <c r="L158" s="26">
        <v>26</v>
      </c>
    </row>
    <row r="159" spans="1:12" s="1" customFormat="1" ht="19.149999999999999" customHeight="1" x14ac:dyDescent="0.25">
      <c r="A159" s="52" t="str">
        <f t="shared" si="4"/>
        <v>Master</v>
      </c>
      <c r="B159" s="52" t="str">
        <f>B158</f>
        <v>M Physics and Astronomy (joint degree)</v>
      </c>
      <c r="C159" s="52" t="s">
        <v>118</v>
      </c>
      <c r="D159" s="53"/>
      <c r="E159" s="53"/>
      <c r="F159" s="53"/>
      <c r="G159" s="53"/>
      <c r="H159" s="53"/>
      <c r="I159" s="53"/>
      <c r="J159" s="53"/>
      <c r="K159" s="53">
        <v>20</v>
      </c>
      <c r="L159" s="26">
        <v>20</v>
      </c>
    </row>
    <row r="160" spans="1:12" s="1" customFormat="1" ht="19.149999999999999" customHeight="1" x14ac:dyDescent="0.25">
      <c r="A160" s="54" t="str">
        <f t="shared" si="4"/>
        <v>Master</v>
      </c>
      <c r="B160" s="10" t="s">
        <v>76</v>
      </c>
      <c r="C160" s="55" t="s">
        <v>114</v>
      </c>
      <c r="D160" s="56"/>
      <c r="E160" s="56"/>
      <c r="F160" s="56"/>
      <c r="G160" s="56"/>
      <c r="H160" s="56"/>
      <c r="I160" s="56"/>
      <c r="J160" s="56"/>
      <c r="K160" s="56">
        <v>115</v>
      </c>
      <c r="L160" s="56">
        <v>115</v>
      </c>
    </row>
    <row r="161" spans="1:12" s="1" customFormat="1" ht="19.149999999999999" customHeight="1" x14ac:dyDescent="0.25">
      <c r="A161" s="52" t="str">
        <f t="shared" si="4"/>
        <v>Master</v>
      </c>
      <c r="B161" s="52" t="s">
        <v>78</v>
      </c>
      <c r="C161" s="52" t="s">
        <v>116</v>
      </c>
      <c r="D161" s="53">
        <v>1</v>
      </c>
      <c r="E161" s="53"/>
      <c r="F161" s="53"/>
      <c r="G161" s="53">
        <v>9</v>
      </c>
      <c r="H161" s="53">
        <v>4</v>
      </c>
      <c r="I161" s="53"/>
      <c r="J161" s="53"/>
      <c r="K161" s="53">
        <v>12</v>
      </c>
      <c r="L161" s="26">
        <v>26</v>
      </c>
    </row>
    <row r="162" spans="1:12" s="1" customFormat="1" ht="19.149999999999999" customHeight="1" x14ac:dyDescent="0.25">
      <c r="A162" s="52" t="str">
        <f t="shared" si="4"/>
        <v>Master</v>
      </c>
      <c r="B162" s="52" t="str">
        <f>B161</f>
        <v>M Science, Business and Innovation</v>
      </c>
      <c r="C162" s="52" t="s">
        <v>117</v>
      </c>
      <c r="D162" s="53"/>
      <c r="E162" s="53"/>
      <c r="F162" s="53"/>
      <c r="G162" s="53">
        <v>5</v>
      </c>
      <c r="H162" s="53"/>
      <c r="I162" s="53"/>
      <c r="J162" s="53">
        <v>1</v>
      </c>
      <c r="K162" s="53">
        <v>1</v>
      </c>
      <c r="L162" s="26">
        <v>7</v>
      </c>
    </row>
    <row r="163" spans="1:12" s="1" customFormat="1" ht="18.649999999999999" customHeight="1" x14ac:dyDescent="0.25">
      <c r="A163" s="52" t="str">
        <f t="shared" si="4"/>
        <v>Master</v>
      </c>
      <c r="B163" s="52" t="str">
        <f>B162</f>
        <v>M Science, Business and Innovation</v>
      </c>
      <c r="C163" s="52" t="s">
        <v>118</v>
      </c>
      <c r="D163" s="53"/>
      <c r="E163" s="53"/>
      <c r="F163" s="53"/>
      <c r="G163" s="53"/>
      <c r="H163" s="53"/>
      <c r="I163" s="53"/>
      <c r="J163" s="53"/>
      <c r="K163" s="53"/>
      <c r="L163" s="26"/>
    </row>
    <row r="164" spans="1:12" s="1" customFormat="1" ht="19.149999999999999" customHeight="1" x14ac:dyDescent="0.25">
      <c r="A164" s="54" t="str">
        <f t="shared" si="4"/>
        <v>Master</v>
      </c>
      <c r="B164" s="10" t="s">
        <v>78</v>
      </c>
      <c r="C164" s="55" t="s">
        <v>114</v>
      </c>
      <c r="D164" s="56">
        <v>1</v>
      </c>
      <c r="E164" s="56"/>
      <c r="F164" s="56"/>
      <c r="G164" s="56">
        <v>14</v>
      </c>
      <c r="H164" s="56">
        <v>4</v>
      </c>
      <c r="I164" s="56"/>
      <c r="J164" s="56">
        <v>1</v>
      </c>
      <c r="K164" s="56">
        <v>13</v>
      </c>
      <c r="L164" s="56">
        <v>33</v>
      </c>
    </row>
    <row r="165" spans="1:12" s="1" customFormat="1" ht="19.149999999999999" customHeight="1" x14ac:dyDescent="0.25">
      <c r="A165" s="52" t="str">
        <f t="shared" si="4"/>
        <v>Premaster</v>
      </c>
      <c r="B165" s="52" t="s">
        <v>81</v>
      </c>
      <c r="C165" s="52" t="s">
        <v>116</v>
      </c>
      <c r="D165" s="53"/>
      <c r="E165" s="53"/>
      <c r="F165" s="53"/>
      <c r="G165" s="53"/>
      <c r="H165" s="53">
        <v>3</v>
      </c>
      <c r="I165" s="53"/>
      <c r="J165" s="53"/>
      <c r="K165" s="53">
        <v>8</v>
      </c>
      <c r="L165" s="26">
        <v>11</v>
      </c>
    </row>
    <row r="166" spans="1:12" s="1" customFormat="1" ht="19.149999999999999" customHeight="1" x14ac:dyDescent="0.25">
      <c r="A166" s="52" t="str">
        <f t="shared" si="4"/>
        <v>Premaster</v>
      </c>
      <c r="B166" s="52" t="str">
        <f>B165</f>
        <v>P Artificial Intelligence</v>
      </c>
      <c r="C166" s="52" t="s">
        <v>117</v>
      </c>
      <c r="D166" s="53">
        <v>1</v>
      </c>
      <c r="E166" s="53">
        <v>1</v>
      </c>
      <c r="F166" s="53"/>
      <c r="G166" s="53">
        <v>1</v>
      </c>
      <c r="H166" s="53"/>
      <c r="I166" s="53"/>
      <c r="J166" s="53"/>
      <c r="K166" s="53"/>
      <c r="L166" s="26">
        <v>3</v>
      </c>
    </row>
    <row r="167" spans="1:12" s="1" customFormat="1" ht="19.149999999999999" customHeight="1" x14ac:dyDescent="0.25">
      <c r="A167" s="52" t="str">
        <f t="shared" si="4"/>
        <v>Premaster</v>
      </c>
      <c r="B167" s="52" t="str">
        <f>B166</f>
        <v>P Artificial Intelligence</v>
      </c>
      <c r="C167" s="52" t="s">
        <v>118</v>
      </c>
      <c r="D167" s="53">
        <v>2</v>
      </c>
      <c r="E167" s="53">
        <v>2</v>
      </c>
      <c r="F167" s="53"/>
      <c r="G167" s="53"/>
      <c r="H167" s="53"/>
      <c r="I167" s="53"/>
      <c r="J167" s="53"/>
      <c r="K167" s="53"/>
      <c r="L167" s="26">
        <v>4</v>
      </c>
    </row>
    <row r="168" spans="1:12" s="1" customFormat="1" ht="19.149999999999999" customHeight="1" x14ac:dyDescent="0.25">
      <c r="A168" s="54" t="str">
        <f t="shared" si="4"/>
        <v>Premaster</v>
      </c>
      <c r="B168" s="10" t="s">
        <v>81</v>
      </c>
      <c r="C168" s="55" t="s">
        <v>114</v>
      </c>
      <c r="D168" s="56">
        <v>3</v>
      </c>
      <c r="E168" s="56">
        <v>3</v>
      </c>
      <c r="F168" s="56"/>
      <c r="G168" s="56">
        <v>1</v>
      </c>
      <c r="H168" s="56">
        <v>3</v>
      </c>
      <c r="I168" s="56"/>
      <c r="J168" s="56"/>
      <c r="K168" s="56">
        <v>8</v>
      </c>
      <c r="L168" s="56">
        <v>18</v>
      </c>
    </row>
    <row r="169" spans="1:12" s="1" customFormat="1" ht="19.149999999999999" customHeight="1" x14ac:dyDescent="0.25">
      <c r="A169" s="52" t="str">
        <f t="shared" si="4"/>
        <v>Premaster</v>
      </c>
      <c r="B169" s="52" t="s">
        <v>82</v>
      </c>
      <c r="C169" s="52" t="s">
        <v>116</v>
      </c>
      <c r="D169" s="53"/>
      <c r="E169" s="53"/>
      <c r="F169" s="53"/>
      <c r="G169" s="53">
        <v>7</v>
      </c>
      <c r="H169" s="53"/>
      <c r="I169" s="53"/>
      <c r="J169" s="53"/>
      <c r="K169" s="53">
        <v>8</v>
      </c>
      <c r="L169" s="26">
        <v>15</v>
      </c>
    </row>
    <row r="170" spans="1:12" s="1" customFormat="1" ht="19.149999999999999" customHeight="1" x14ac:dyDescent="0.25">
      <c r="A170" s="52" t="str">
        <f t="shared" si="4"/>
        <v>Premaster</v>
      </c>
      <c r="B170" s="52" t="str">
        <f>B169</f>
        <v>P Bioinformatics and Systems Biology</v>
      </c>
      <c r="C170" s="52" t="s">
        <v>117</v>
      </c>
      <c r="D170" s="53">
        <v>1</v>
      </c>
      <c r="E170" s="53"/>
      <c r="F170" s="53"/>
      <c r="G170" s="53"/>
      <c r="H170" s="53"/>
      <c r="I170" s="53"/>
      <c r="J170" s="53"/>
      <c r="K170" s="53">
        <v>1</v>
      </c>
      <c r="L170" s="26">
        <v>2</v>
      </c>
    </row>
    <row r="171" spans="1:12" s="1" customFormat="1" ht="19.149999999999999" customHeight="1" x14ac:dyDescent="0.25">
      <c r="A171" s="52" t="str">
        <f t="shared" si="4"/>
        <v>Premaster</v>
      </c>
      <c r="B171" s="52" t="str">
        <f>B170</f>
        <v>P Bioinformatics and Systems Biology</v>
      </c>
      <c r="C171" s="52" t="s">
        <v>118</v>
      </c>
      <c r="D171" s="53"/>
      <c r="E171" s="53">
        <v>4</v>
      </c>
      <c r="F171" s="53"/>
      <c r="G171" s="53">
        <v>2</v>
      </c>
      <c r="H171" s="53"/>
      <c r="I171" s="53"/>
      <c r="J171" s="53"/>
      <c r="K171" s="53"/>
      <c r="L171" s="26">
        <v>6</v>
      </c>
    </row>
    <row r="172" spans="1:12" s="1" customFormat="1" ht="19.149999999999999" customHeight="1" x14ac:dyDescent="0.25">
      <c r="A172" s="54" t="str">
        <f t="shared" si="4"/>
        <v>Premaster</v>
      </c>
      <c r="B172" s="10" t="s">
        <v>82</v>
      </c>
      <c r="C172" s="55" t="s">
        <v>114</v>
      </c>
      <c r="D172" s="56">
        <v>1</v>
      </c>
      <c r="E172" s="56">
        <v>4</v>
      </c>
      <c r="F172" s="56"/>
      <c r="G172" s="56">
        <v>9</v>
      </c>
      <c r="H172" s="56"/>
      <c r="I172" s="56"/>
      <c r="J172" s="56"/>
      <c r="K172" s="56">
        <v>9</v>
      </c>
      <c r="L172" s="56">
        <v>23</v>
      </c>
    </row>
    <row r="173" spans="1:12" s="1" customFormat="1" ht="19.149999999999999" customHeight="1" x14ac:dyDescent="0.25">
      <c r="A173" s="52" t="str">
        <f t="shared" ref="A173:A204" si="5">IF(LEFT(B173,1)="B","Bachelor",IF(LEFT(B173,1)="M","Master",IF(LEFT(B173,1)="P","Premaster")))</f>
        <v>Premaster</v>
      </c>
      <c r="B173" s="52" t="s">
        <v>83</v>
      </c>
      <c r="C173" s="52" t="s">
        <v>116</v>
      </c>
      <c r="D173" s="53">
        <v>1</v>
      </c>
      <c r="E173" s="53"/>
      <c r="F173" s="53"/>
      <c r="G173" s="53"/>
      <c r="H173" s="53"/>
      <c r="I173" s="53"/>
      <c r="J173" s="53"/>
      <c r="K173" s="53">
        <v>2</v>
      </c>
      <c r="L173" s="26">
        <v>3</v>
      </c>
    </row>
    <row r="174" spans="1:12" s="1" customFormat="1" ht="19.149999999999999" customHeight="1" x14ac:dyDescent="0.25">
      <c r="A174" s="52" t="str">
        <f t="shared" si="5"/>
        <v>Premaster</v>
      </c>
      <c r="B174" s="52" t="str">
        <f>B173</f>
        <v>P Biomedical Technology and Physics</v>
      </c>
      <c r="C174" s="52" t="s">
        <v>117</v>
      </c>
      <c r="D174" s="53"/>
      <c r="E174" s="53">
        <v>1</v>
      </c>
      <c r="F174" s="53"/>
      <c r="G174" s="53"/>
      <c r="H174" s="53"/>
      <c r="I174" s="53"/>
      <c r="J174" s="53"/>
      <c r="K174" s="53">
        <v>1</v>
      </c>
      <c r="L174" s="26">
        <v>2</v>
      </c>
    </row>
    <row r="175" spans="1:12" s="1" customFormat="1" ht="19.149999999999999" customHeight="1" x14ac:dyDescent="0.25">
      <c r="A175" s="52" t="str">
        <f t="shared" si="5"/>
        <v>Premaster</v>
      </c>
      <c r="B175" s="52" t="str">
        <f>B174</f>
        <v>P Biomedical Technology and Physics</v>
      </c>
      <c r="C175" s="52" t="s">
        <v>118</v>
      </c>
      <c r="D175" s="53"/>
      <c r="E175" s="53">
        <v>6</v>
      </c>
      <c r="F175" s="53"/>
      <c r="G175" s="53"/>
      <c r="H175" s="53"/>
      <c r="I175" s="53"/>
      <c r="J175" s="53"/>
      <c r="K175" s="53"/>
      <c r="L175" s="26">
        <v>6</v>
      </c>
    </row>
    <row r="176" spans="1:12" s="1" customFormat="1" ht="19.149999999999999" customHeight="1" x14ac:dyDescent="0.25">
      <c r="A176" s="54" t="str">
        <f t="shared" si="5"/>
        <v>Premaster</v>
      </c>
      <c r="B176" s="10" t="s">
        <v>83</v>
      </c>
      <c r="C176" s="55" t="s">
        <v>114</v>
      </c>
      <c r="D176" s="56">
        <v>1</v>
      </c>
      <c r="E176" s="56">
        <v>7</v>
      </c>
      <c r="F176" s="56"/>
      <c r="G176" s="56"/>
      <c r="H176" s="56"/>
      <c r="I176" s="56"/>
      <c r="J176" s="56"/>
      <c r="K176" s="56">
        <v>3</v>
      </c>
      <c r="L176" s="56">
        <v>11</v>
      </c>
    </row>
    <row r="177" spans="1:12" s="1" customFormat="1" ht="19.149999999999999" customHeight="1" x14ac:dyDescent="0.25">
      <c r="A177" s="52" t="str">
        <f t="shared" si="5"/>
        <v>Premaster</v>
      </c>
      <c r="B177" s="52" t="s">
        <v>84</v>
      </c>
      <c r="C177" s="52" t="s">
        <v>116</v>
      </c>
      <c r="D177" s="53"/>
      <c r="E177" s="53"/>
      <c r="F177" s="53"/>
      <c r="G177" s="53">
        <v>1</v>
      </c>
      <c r="H177" s="53"/>
      <c r="I177" s="53"/>
      <c r="J177" s="53"/>
      <c r="K177" s="53">
        <v>7</v>
      </c>
      <c r="L177" s="26">
        <v>8</v>
      </c>
    </row>
    <row r="178" spans="1:12" s="1" customFormat="1" ht="19.149999999999999" customHeight="1" x14ac:dyDescent="0.25">
      <c r="A178" s="52" t="str">
        <f t="shared" si="5"/>
        <v>Premaster</v>
      </c>
      <c r="B178" s="52" t="str">
        <f>B177</f>
        <v>P Business Analytics</v>
      </c>
      <c r="C178" s="52" t="s">
        <v>117</v>
      </c>
      <c r="D178" s="53"/>
      <c r="E178" s="53">
        <v>1</v>
      </c>
      <c r="F178" s="53"/>
      <c r="G178" s="53"/>
      <c r="H178" s="53"/>
      <c r="I178" s="53"/>
      <c r="J178" s="53"/>
      <c r="K178" s="53"/>
      <c r="L178" s="26">
        <v>1</v>
      </c>
    </row>
    <row r="179" spans="1:12" s="1" customFormat="1" ht="19.149999999999999" customHeight="1" x14ac:dyDescent="0.25">
      <c r="A179" s="52" t="str">
        <f t="shared" si="5"/>
        <v>Premaster</v>
      </c>
      <c r="B179" s="52" t="str">
        <f>B178</f>
        <v>P Business Analytics</v>
      </c>
      <c r="C179" s="52" t="s">
        <v>118</v>
      </c>
      <c r="D179" s="53"/>
      <c r="E179" s="53">
        <v>8</v>
      </c>
      <c r="F179" s="53"/>
      <c r="G179" s="53">
        <v>2</v>
      </c>
      <c r="H179" s="53"/>
      <c r="I179" s="53"/>
      <c r="J179" s="53"/>
      <c r="K179" s="53"/>
      <c r="L179" s="26">
        <v>10</v>
      </c>
    </row>
    <row r="180" spans="1:12" s="1" customFormat="1" ht="19.149999999999999" customHeight="1" x14ac:dyDescent="0.25">
      <c r="A180" s="54" t="str">
        <f t="shared" si="5"/>
        <v>Premaster</v>
      </c>
      <c r="B180" s="10" t="s">
        <v>84</v>
      </c>
      <c r="C180" s="55" t="s">
        <v>114</v>
      </c>
      <c r="D180" s="56"/>
      <c r="E180" s="56">
        <v>9</v>
      </c>
      <c r="F180" s="56"/>
      <c r="G180" s="56">
        <v>3</v>
      </c>
      <c r="H180" s="56"/>
      <c r="I180" s="56"/>
      <c r="J180" s="56"/>
      <c r="K180" s="56">
        <v>7</v>
      </c>
      <c r="L180" s="56">
        <v>19</v>
      </c>
    </row>
    <row r="181" spans="1:12" s="1" customFormat="1" ht="19.149999999999999" customHeight="1" x14ac:dyDescent="0.25">
      <c r="A181" s="52" t="str">
        <f t="shared" si="5"/>
        <v>Premaster</v>
      </c>
      <c r="B181" s="52" t="s">
        <v>85</v>
      </c>
      <c r="C181" s="52" t="s">
        <v>116</v>
      </c>
      <c r="D181" s="53"/>
      <c r="E181" s="53">
        <v>1</v>
      </c>
      <c r="F181" s="53"/>
      <c r="G181" s="53">
        <v>2</v>
      </c>
      <c r="H181" s="53">
        <v>1</v>
      </c>
      <c r="I181" s="53"/>
      <c r="J181" s="53"/>
      <c r="K181" s="53">
        <v>1</v>
      </c>
      <c r="L181" s="26">
        <v>5</v>
      </c>
    </row>
    <row r="182" spans="1:12" s="1" customFormat="1" ht="19.149999999999999" customHeight="1" x14ac:dyDescent="0.25">
      <c r="A182" s="52" t="str">
        <f t="shared" si="5"/>
        <v>Premaster</v>
      </c>
      <c r="B182" s="52" t="str">
        <f>B181</f>
        <v>P Computer Science</v>
      </c>
      <c r="C182" s="52" t="s">
        <v>117</v>
      </c>
      <c r="D182" s="53"/>
      <c r="E182" s="53">
        <v>3</v>
      </c>
      <c r="F182" s="53"/>
      <c r="G182" s="53"/>
      <c r="H182" s="53"/>
      <c r="I182" s="53"/>
      <c r="J182" s="53"/>
      <c r="K182" s="53">
        <v>1</v>
      </c>
      <c r="L182" s="26">
        <v>4</v>
      </c>
    </row>
    <row r="183" spans="1:12" s="1" customFormat="1" ht="19.149999999999999" customHeight="1" x14ac:dyDescent="0.25">
      <c r="A183" s="52" t="str">
        <f t="shared" si="5"/>
        <v>Premaster</v>
      </c>
      <c r="B183" s="52" t="str">
        <f>B182</f>
        <v>P Computer Science</v>
      </c>
      <c r="C183" s="52" t="s">
        <v>118</v>
      </c>
      <c r="D183" s="53">
        <v>1</v>
      </c>
      <c r="E183" s="53">
        <v>14</v>
      </c>
      <c r="F183" s="53"/>
      <c r="G183" s="53"/>
      <c r="H183" s="53"/>
      <c r="I183" s="53"/>
      <c r="J183" s="53"/>
      <c r="K183" s="53"/>
      <c r="L183" s="26">
        <v>15</v>
      </c>
    </row>
    <row r="184" spans="1:12" s="1" customFormat="1" ht="19.149999999999999" customHeight="1" x14ac:dyDescent="0.25">
      <c r="A184" s="54" t="str">
        <f t="shared" si="5"/>
        <v>Premaster</v>
      </c>
      <c r="B184" s="10" t="s">
        <v>85</v>
      </c>
      <c r="C184" s="55" t="s">
        <v>114</v>
      </c>
      <c r="D184" s="56">
        <v>1</v>
      </c>
      <c r="E184" s="56">
        <v>18</v>
      </c>
      <c r="F184" s="56"/>
      <c r="G184" s="56">
        <v>2</v>
      </c>
      <c r="H184" s="56">
        <v>1</v>
      </c>
      <c r="I184" s="56"/>
      <c r="J184" s="56"/>
      <c r="K184" s="56">
        <v>2</v>
      </c>
      <c r="L184" s="56">
        <v>24</v>
      </c>
    </row>
    <row r="185" spans="1:12" s="1" customFormat="1" ht="19.149999999999999" customHeight="1" x14ac:dyDescent="0.25">
      <c r="A185" s="52" t="str">
        <f t="shared" si="5"/>
        <v>Premaster</v>
      </c>
      <c r="B185" s="52" t="s">
        <v>86</v>
      </c>
      <c r="C185" s="52" t="s">
        <v>116</v>
      </c>
      <c r="D185" s="53">
        <v>1</v>
      </c>
      <c r="E185" s="53"/>
      <c r="F185" s="53"/>
      <c r="G185" s="53"/>
      <c r="H185" s="53"/>
      <c r="I185" s="53"/>
      <c r="J185" s="53"/>
      <c r="K185" s="53"/>
      <c r="L185" s="26">
        <v>1</v>
      </c>
    </row>
    <row r="186" spans="1:12" s="1" customFormat="1" ht="18.649999999999999" customHeight="1" x14ac:dyDescent="0.25">
      <c r="A186" s="52" t="str">
        <f t="shared" si="5"/>
        <v>Premaster</v>
      </c>
      <c r="B186" s="52" t="str">
        <f>B185</f>
        <v>P Ecology and Evolution</v>
      </c>
      <c r="C186" s="52" t="s">
        <v>117</v>
      </c>
      <c r="D186" s="53"/>
      <c r="E186" s="53"/>
      <c r="F186" s="53"/>
      <c r="G186" s="53"/>
      <c r="H186" s="53"/>
      <c r="I186" s="53"/>
      <c r="J186" s="53"/>
      <c r="K186" s="53"/>
      <c r="L186" s="26"/>
    </row>
    <row r="187" spans="1:12" s="1" customFormat="1" ht="19.149999999999999" customHeight="1" x14ac:dyDescent="0.25">
      <c r="A187" s="54" t="str">
        <f t="shared" si="5"/>
        <v>Premaster</v>
      </c>
      <c r="B187" s="10" t="s">
        <v>86</v>
      </c>
      <c r="C187" s="55" t="s">
        <v>114</v>
      </c>
      <c r="D187" s="56">
        <v>1</v>
      </c>
      <c r="E187" s="56"/>
      <c r="F187" s="56"/>
      <c r="G187" s="56"/>
      <c r="H187" s="56"/>
      <c r="I187" s="56"/>
      <c r="J187" s="56"/>
      <c r="K187" s="56"/>
      <c r="L187" s="56">
        <v>1</v>
      </c>
    </row>
    <row r="188" spans="1:12" s="1" customFormat="1" ht="19.149999999999999" customHeight="1" x14ac:dyDescent="0.25">
      <c r="A188" s="52" t="str">
        <f t="shared" si="5"/>
        <v>Premaster</v>
      </c>
      <c r="B188" s="52" t="s">
        <v>87</v>
      </c>
      <c r="C188" s="52" t="s">
        <v>116</v>
      </c>
      <c r="D188" s="53"/>
      <c r="E188" s="53"/>
      <c r="F188" s="53"/>
      <c r="G188" s="53">
        <v>12</v>
      </c>
      <c r="H188" s="53">
        <v>2</v>
      </c>
      <c r="I188" s="53"/>
      <c r="J188" s="53"/>
      <c r="K188" s="53">
        <v>9</v>
      </c>
      <c r="L188" s="26">
        <v>23</v>
      </c>
    </row>
    <row r="189" spans="1:12" s="1" customFormat="1" ht="19.149999999999999" customHeight="1" x14ac:dyDescent="0.25">
      <c r="A189" s="52" t="str">
        <f t="shared" si="5"/>
        <v>Premaster</v>
      </c>
      <c r="B189" s="52" t="str">
        <f>B188</f>
        <v>P Environment and Resource Management</v>
      </c>
      <c r="C189" s="52" t="s">
        <v>117</v>
      </c>
      <c r="D189" s="53"/>
      <c r="E189" s="53">
        <v>2</v>
      </c>
      <c r="F189" s="53"/>
      <c r="G189" s="53">
        <v>1</v>
      </c>
      <c r="H189" s="53"/>
      <c r="I189" s="53"/>
      <c r="J189" s="53"/>
      <c r="K189" s="53">
        <v>2</v>
      </c>
      <c r="L189" s="26">
        <v>5</v>
      </c>
    </row>
    <row r="190" spans="1:12" s="1" customFormat="1" ht="19.149999999999999" customHeight="1" x14ac:dyDescent="0.25">
      <c r="A190" s="52" t="str">
        <f t="shared" si="5"/>
        <v>Premaster</v>
      </c>
      <c r="B190" s="52" t="str">
        <f>B189</f>
        <v>P Environment and Resource Management</v>
      </c>
      <c r="C190" s="52" t="s">
        <v>118</v>
      </c>
      <c r="D190" s="53"/>
      <c r="E190" s="53">
        <v>1</v>
      </c>
      <c r="F190" s="53"/>
      <c r="G190" s="53">
        <v>1</v>
      </c>
      <c r="H190" s="53"/>
      <c r="I190" s="53"/>
      <c r="J190" s="53"/>
      <c r="K190" s="53">
        <v>1</v>
      </c>
      <c r="L190" s="26">
        <v>3</v>
      </c>
    </row>
    <row r="191" spans="1:12" s="1" customFormat="1" ht="19.149999999999999" customHeight="1" x14ac:dyDescent="0.25">
      <c r="A191" s="54" t="str">
        <f t="shared" si="5"/>
        <v>Premaster</v>
      </c>
      <c r="B191" s="10" t="s">
        <v>87</v>
      </c>
      <c r="C191" s="55" t="s">
        <v>114</v>
      </c>
      <c r="D191" s="56"/>
      <c r="E191" s="56">
        <v>3</v>
      </c>
      <c r="F191" s="56"/>
      <c r="G191" s="56">
        <v>14</v>
      </c>
      <c r="H191" s="56">
        <v>2</v>
      </c>
      <c r="I191" s="56"/>
      <c r="J191" s="56"/>
      <c r="K191" s="56">
        <v>12</v>
      </c>
      <c r="L191" s="56">
        <v>31</v>
      </c>
    </row>
    <row r="192" spans="1:12" s="1" customFormat="1" ht="19.149999999999999" customHeight="1" x14ac:dyDescent="0.25">
      <c r="A192" s="52" t="str">
        <f t="shared" si="5"/>
        <v>Premaster</v>
      </c>
      <c r="B192" s="52" t="s">
        <v>88</v>
      </c>
      <c r="C192" s="52" t="s">
        <v>116</v>
      </c>
      <c r="D192" s="53"/>
      <c r="E192" s="53">
        <v>1</v>
      </c>
      <c r="F192" s="53"/>
      <c r="G192" s="53">
        <v>59</v>
      </c>
      <c r="H192" s="53">
        <v>2</v>
      </c>
      <c r="I192" s="53"/>
      <c r="J192" s="53"/>
      <c r="K192" s="53">
        <v>66</v>
      </c>
      <c r="L192" s="26">
        <v>128</v>
      </c>
    </row>
    <row r="193" spans="1:12" s="1" customFormat="1" ht="19.149999999999999" customHeight="1" x14ac:dyDescent="0.25">
      <c r="A193" s="52" t="str">
        <f t="shared" si="5"/>
        <v>Premaster</v>
      </c>
      <c r="B193" s="52" t="str">
        <f>B192</f>
        <v>P Health Sciences</v>
      </c>
      <c r="C193" s="52" t="s">
        <v>117</v>
      </c>
      <c r="D193" s="53"/>
      <c r="E193" s="53">
        <v>1</v>
      </c>
      <c r="F193" s="53"/>
      <c r="G193" s="53">
        <v>1</v>
      </c>
      <c r="H193" s="53"/>
      <c r="I193" s="53"/>
      <c r="J193" s="53"/>
      <c r="K193" s="53">
        <v>2</v>
      </c>
      <c r="L193" s="26">
        <v>4</v>
      </c>
    </row>
    <row r="194" spans="1:12" s="1" customFormat="1" ht="19.149999999999999" customHeight="1" x14ac:dyDescent="0.25">
      <c r="A194" s="52" t="str">
        <f t="shared" si="5"/>
        <v>Premaster</v>
      </c>
      <c r="B194" s="52" t="str">
        <f>B193</f>
        <v>P Health Sciences</v>
      </c>
      <c r="C194" s="52" t="s">
        <v>118</v>
      </c>
      <c r="D194" s="53"/>
      <c r="E194" s="53"/>
      <c r="F194" s="53"/>
      <c r="G194" s="53">
        <v>1</v>
      </c>
      <c r="H194" s="53"/>
      <c r="I194" s="53"/>
      <c r="J194" s="53"/>
      <c r="K194" s="53"/>
      <c r="L194" s="26">
        <v>1</v>
      </c>
    </row>
    <row r="195" spans="1:12" s="1" customFormat="1" ht="19.149999999999999" customHeight="1" x14ac:dyDescent="0.25">
      <c r="A195" s="54" t="str">
        <f t="shared" si="5"/>
        <v>Premaster</v>
      </c>
      <c r="B195" s="10" t="s">
        <v>88</v>
      </c>
      <c r="C195" s="55" t="s">
        <v>114</v>
      </c>
      <c r="D195" s="56"/>
      <c r="E195" s="56">
        <v>2</v>
      </c>
      <c r="F195" s="56"/>
      <c r="G195" s="56">
        <v>61</v>
      </c>
      <c r="H195" s="56">
        <v>2</v>
      </c>
      <c r="I195" s="56"/>
      <c r="J195" s="56"/>
      <c r="K195" s="56">
        <v>68</v>
      </c>
      <c r="L195" s="56">
        <v>133</v>
      </c>
    </row>
    <row r="196" spans="1:12" s="1" customFormat="1" ht="19.149999999999999" customHeight="1" x14ac:dyDescent="0.25">
      <c r="A196" s="52" t="str">
        <f t="shared" si="5"/>
        <v>Premaster</v>
      </c>
      <c r="B196" s="52" t="s">
        <v>90</v>
      </c>
      <c r="C196" s="52" t="s">
        <v>116</v>
      </c>
      <c r="D196" s="53"/>
      <c r="E196" s="53"/>
      <c r="F196" s="53"/>
      <c r="G196" s="53">
        <v>4</v>
      </c>
      <c r="H196" s="53"/>
      <c r="I196" s="53"/>
      <c r="J196" s="53"/>
      <c r="K196" s="53">
        <v>6</v>
      </c>
      <c r="L196" s="26">
        <v>10</v>
      </c>
    </row>
    <row r="197" spans="1:12" s="1" customFormat="1" ht="19.149999999999999" customHeight="1" x14ac:dyDescent="0.25">
      <c r="A197" s="52" t="str">
        <f t="shared" si="5"/>
        <v>Premaster</v>
      </c>
      <c r="B197" s="52" t="str">
        <f>B196</f>
        <v>P Information Sciences</v>
      </c>
      <c r="C197" s="52" t="s">
        <v>117</v>
      </c>
      <c r="D197" s="53"/>
      <c r="E197" s="53"/>
      <c r="F197" s="53"/>
      <c r="G197" s="53"/>
      <c r="H197" s="53"/>
      <c r="I197" s="53"/>
      <c r="J197" s="53"/>
      <c r="K197" s="53">
        <v>1</v>
      </c>
      <c r="L197" s="26">
        <v>1</v>
      </c>
    </row>
    <row r="198" spans="1:12" s="1" customFormat="1" ht="19.149999999999999" customHeight="1" x14ac:dyDescent="0.25">
      <c r="A198" s="52" t="str">
        <f t="shared" si="5"/>
        <v>Premaster</v>
      </c>
      <c r="B198" s="52" t="str">
        <f>B197</f>
        <v>P Information Sciences</v>
      </c>
      <c r="C198" s="52" t="s">
        <v>118</v>
      </c>
      <c r="D198" s="53">
        <v>1</v>
      </c>
      <c r="E198" s="53">
        <v>1</v>
      </c>
      <c r="F198" s="53"/>
      <c r="G198" s="53">
        <v>4</v>
      </c>
      <c r="H198" s="53"/>
      <c r="I198" s="53"/>
      <c r="J198" s="53"/>
      <c r="K198" s="53">
        <v>4</v>
      </c>
      <c r="L198" s="26">
        <v>10</v>
      </c>
    </row>
    <row r="199" spans="1:12" s="1" customFormat="1" ht="19.149999999999999" customHeight="1" x14ac:dyDescent="0.25">
      <c r="A199" s="54" t="str">
        <f t="shared" si="5"/>
        <v>Premaster</v>
      </c>
      <c r="B199" s="10" t="s">
        <v>90</v>
      </c>
      <c r="C199" s="55" t="s">
        <v>114</v>
      </c>
      <c r="D199" s="56">
        <v>1</v>
      </c>
      <c r="E199" s="56">
        <v>1</v>
      </c>
      <c r="F199" s="56"/>
      <c r="G199" s="56">
        <v>8</v>
      </c>
      <c r="H199" s="56"/>
      <c r="I199" s="56"/>
      <c r="J199" s="56"/>
      <c r="K199" s="56">
        <v>11</v>
      </c>
      <c r="L199" s="56">
        <v>21</v>
      </c>
    </row>
    <row r="200" spans="1:12" s="1" customFormat="1" ht="18.649999999999999" customHeight="1" x14ac:dyDescent="0.25">
      <c r="A200" s="52" t="str">
        <f t="shared" si="5"/>
        <v>Premaster</v>
      </c>
      <c r="B200" s="52" t="s">
        <v>91</v>
      </c>
      <c r="C200" s="52" t="s">
        <v>116</v>
      </c>
      <c r="D200" s="53"/>
      <c r="E200" s="53"/>
      <c r="F200" s="53"/>
      <c r="G200" s="53"/>
      <c r="H200" s="53"/>
      <c r="I200" s="53"/>
      <c r="J200" s="53"/>
      <c r="K200" s="53"/>
      <c r="L200" s="26"/>
    </row>
    <row r="201" spans="1:12" s="1" customFormat="1" ht="19.149999999999999" customHeight="1" x14ac:dyDescent="0.25">
      <c r="A201" s="52" t="str">
        <f t="shared" si="5"/>
        <v>Premaster</v>
      </c>
      <c r="B201" s="52" t="str">
        <f>B200</f>
        <v>P Mathematics</v>
      </c>
      <c r="C201" s="52" t="s">
        <v>117</v>
      </c>
      <c r="D201" s="53"/>
      <c r="E201" s="53"/>
      <c r="F201" s="53"/>
      <c r="G201" s="53"/>
      <c r="H201" s="53"/>
      <c r="I201" s="53"/>
      <c r="J201" s="53"/>
      <c r="K201" s="53">
        <v>1</v>
      </c>
      <c r="L201" s="26">
        <v>1</v>
      </c>
    </row>
    <row r="202" spans="1:12" s="1" customFormat="1" ht="18.649999999999999" customHeight="1" x14ac:dyDescent="0.25">
      <c r="A202" s="52" t="str">
        <f t="shared" si="5"/>
        <v>Premaster</v>
      </c>
      <c r="B202" s="52" t="str">
        <f>B201</f>
        <v>P Mathematics</v>
      </c>
      <c r="C202" s="52" t="s">
        <v>118</v>
      </c>
      <c r="D202" s="53"/>
      <c r="E202" s="53"/>
      <c r="F202" s="53"/>
      <c r="G202" s="53"/>
      <c r="H202" s="53"/>
      <c r="I202" s="53"/>
      <c r="J202" s="53"/>
      <c r="K202" s="53"/>
      <c r="L202" s="26"/>
    </row>
    <row r="203" spans="1:12" s="1" customFormat="1" ht="19.149999999999999" customHeight="1" x14ac:dyDescent="0.25">
      <c r="A203" s="54" t="str">
        <f t="shared" si="5"/>
        <v>Premaster</v>
      </c>
      <c r="B203" s="10" t="s">
        <v>91</v>
      </c>
      <c r="C203" s="55" t="s">
        <v>114</v>
      </c>
      <c r="D203" s="56"/>
      <c r="E203" s="56"/>
      <c r="F203" s="56"/>
      <c r="G203" s="56"/>
      <c r="H203" s="56"/>
      <c r="I203" s="56"/>
      <c r="J203" s="56"/>
      <c r="K203" s="56">
        <v>1</v>
      </c>
      <c r="L203" s="56">
        <v>1</v>
      </c>
    </row>
    <row r="204" spans="1:12" s="1" customFormat="1" ht="19.149999999999999" customHeight="1" x14ac:dyDescent="0.25">
      <c r="A204" s="52" t="str">
        <f t="shared" si="5"/>
        <v>Premaster</v>
      </c>
      <c r="B204" s="52" t="s">
        <v>92</v>
      </c>
      <c r="C204" s="52" t="s">
        <v>116</v>
      </c>
      <c r="D204" s="53"/>
      <c r="E204" s="53"/>
      <c r="F204" s="53"/>
      <c r="G204" s="53">
        <v>2</v>
      </c>
      <c r="H204" s="53"/>
      <c r="I204" s="53"/>
      <c r="J204" s="53"/>
      <c r="K204" s="53">
        <v>5</v>
      </c>
      <c r="L204" s="26">
        <v>7</v>
      </c>
    </row>
    <row r="205" spans="1:12" s="1" customFormat="1" ht="19.149999999999999" customHeight="1" x14ac:dyDescent="0.25">
      <c r="A205" s="52" t="str">
        <f t="shared" ref="A205:A207" si="6">IF(LEFT(B205,1)="B","Bachelor",IF(LEFT(B205,1)="M","Master",IF(LEFT(B205,1)="P","Premaster")))</f>
        <v>Premaster</v>
      </c>
      <c r="B205" s="52" t="str">
        <f>B204</f>
        <v>P Science, Business and Innovation</v>
      </c>
      <c r="C205" s="52" t="s">
        <v>117</v>
      </c>
      <c r="D205" s="53">
        <v>1</v>
      </c>
      <c r="E205" s="53"/>
      <c r="F205" s="53"/>
      <c r="G205" s="53"/>
      <c r="H205" s="53"/>
      <c r="I205" s="53"/>
      <c r="J205" s="53"/>
      <c r="K205" s="53">
        <v>1</v>
      </c>
      <c r="L205" s="26">
        <v>2</v>
      </c>
    </row>
    <row r="206" spans="1:12" s="1" customFormat="1" ht="19.149999999999999" customHeight="1" x14ac:dyDescent="0.25">
      <c r="A206" s="52" t="str">
        <f t="shared" si="6"/>
        <v>Premaster</v>
      </c>
      <c r="B206" s="52" t="str">
        <f>B205</f>
        <v>P Science, Business and Innovation</v>
      </c>
      <c r="C206" s="52" t="s">
        <v>118</v>
      </c>
      <c r="D206" s="53"/>
      <c r="E206" s="53">
        <v>1</v>
      </c>
      <c r="F206" s="53"/>
      <c r="G206" s="53"/>
      <c r="H206" s="53"/>
      <c r="I206" s="53"/>
      <c r="J206" s="53"/>
      <c r="K206" s="53">
        <v>1</v>
      </c>
      <c r="L206" s="26">
        <v>2</v>
      </c>
    </row>
    <row r="207" spans="1:12" s="1" customFormat="1" ht="19.149999999999999" customHeight="1" x14ac:dyDescent="0.25">
      <c r="A207" s="54" t="str">
        <f t="shared" si="6"/>
        <v>Premaster</v>
      </c>
      <c r="B207" s="10" t="s">
        <v>92</v>
      </c>
      <c r="C207" s="55" t="s">
        <v>114</v>
      </c>
      <c r="D207" s="56">
        <v>1</v>
      </c>
      <c r="E207" s="56">
        <v>1</v>
      </c>
      <c r="F207" s="56"/>
      <c r="G207" s="56">
        <v>2</v>
      </c>
      <c r="H207" s="56"/>
      <c r="I207" s="56"/>
      <c r="J207" s="56"/>
      <c r="K207" s="56">
        <v>7</v>
      </c>
      <c r="L207" s="56">
        <v>11</v>
      </c>
    </row>
    <row r="208" spans="1:12" s="1" customFormat="1" ht="19.149999999999999" customHeight="1" x14ac:dyDescent="0.25">
      <c r="A208" s="10" t="s">
        <v>94</v>
      </c>
      <c r="B208" s="57"/>
      <c r="C208" s="58"/>
      <c r="D208" s="59">
        <v>269</v>
      </c>
      <c r="E208" s="59">
        <v>395</v>
      </c>
      <c r="F208" s="59">
        <v>142</v>
      </c>
      <c r="G208" s="59">
        <v>1377</v>
      </c>
      <c r="H208" s="59">
        <v>226</v>
      </c>
      <c r="I208" s="59">
        <v>4</v>
      </c>
      <c r="J208" s="59">
        <v>40</v>
      </c>
      <c r="K208" s="59">
        <v>2713</v>
      </c>
      <c r="L208" s="59">
        <v>5166</v>
      </c>
    </row>
  </sheetData>
  <autoFilter ref="A12:L208" xr:uid="{C6FDAE68-8843-4EBD-A94C-C267642CAA6B}"/>
  <mergeCells count="2">
    <mergeCell ref="A1:L1"/>
    <mergeCell ref="D11:K11"/>
  </mergeCells>
  <pageMargins left="0.7" right="0.7" top="0.75" bottom="0.75" header="0.3" footer="0.3"/>
  <pageSetup paperSize="9" orientation="landscape"/>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4A96A-4530-49B9-A417-82FB70C73100}">
  <sheetPr>
    <tabColor rgb="FFF7F095"/>
  </sheetPr>
  <dimension ref="A1:M38"/>
  <sheetViews>
    <sheetView workbookViewId="0">
      <pane xSplit="1" ySplit="3" topLeftCell="B4" activePane="bottomRight" state="frozen"/>
      <selection activeCell="D12" sqref="D12"/>
      <selection pane="topRight" activeCell="D12" sqref="D12"/>
      <selection pane="bottomLeft" activeCell="D12" sqref="D12"/>
      <selection pane="bottomRight" activeCell="B4" sqref="B4"/>
    </sheetView>
  </sheetViews>
  <sheetFormatPr defaultColWidth="9.1796875" defaultRowHeight="14.5" x14ac:dyDescent="0.35"/>
  <cols>
    <col min="1" max="1" width="66.6328125" style="62" bestFit="1" customWidth="1"/>
    <col min="2" max="8" width="13.7265625" style="62" customWidth="1"/>
    <col min="9" max="9" width="14.81640625" style="62" bestFit="1" customWidth="1"/>
    <col min="10" max="10" width="9.1796875" style="62"/>
    <col min="11" max="11" width="4.26953125" style="62" customWidth="1"/>
    <col min="12" max="16384" width="9.1796875" style="62"/>
  </cols>
  <sheetData>
    <row r="1" spans="1:13" ht="14.5" customHeight="1" x14ac:dyDescent="0.35">
      <c r="A1" s="102" t="s">
        <v>17</v>
      </c>
      <c r="B1" s="104" t="s">
        <v>119</v>
      </c>
      <c r="C1" s="105" t="s">
        <v>120</v>
      </c>
      <c r="D1" s="105" t="s">
        <v>121</v>
      </c>
      <c r="E1" s="105"/>
      <c r="F1" s="106" t="s">
        <v>122</v>
      </c>
      <c r="G1" s="105"/>
      <c r="H1" s="104"/>
      <c r="I1" s="107" t="s">
        <v>22</v>
      </c>
      <c r="J1" s="60" t="s">
        <v>123</v>
      </c>
      <c r="K1" s="61"/>
      <c r="L1" s="60" t="s">
        <v>124</v>
      </c>
    </row>
    <row r="2" spans="1:13" ht="21" customHeight="1" x14ac:dyDescent="0.35">
      <c r="A2" s="102"/>
      <c r="B2" s="104"/>
      <c r="C2" s="105"/>
      <c r="D2" s="105"/>
      <c r="E2" s="105"/>
      <c r="F2" s="106"/>
      <c r="G2" s="105"/>
      <c r="H2" s="104"/>
      <c r="I2" s="108"/>
      <c r="K2" s="63"/>
      <c r="L2" s="60" t="s">
        <v>125</v>
      </c>
    </row>
    <row r="3" spans="1:13" ht="20" x14ac:dyDescent="0.35">
      <c r="A3" s="103"/>
      <c r="B3" s="64" t="s">
        <v>126</v>
      </c>
      <c r="C3" s="65" t="s">
        <v>127</v>
      </c>
      <c r="D3" s="90" t="s">
        <v>127</v>
      </c>
      <c r="E3" s="95" t="s">
        <v>135</v>
      </c>
      <c r="F3" s="65" t="s">
        <v>128</v>
      </c>
      <c r="G3" s="66" t="s">
        <v>129</v>
      </c>
      <c r="H3" s="67" t="s">
        <v>130</v>
      </c>
      <c r="I3" s="68" t="s">
        <v>136</v>
      </c>
      <c r="K3" s="69"/>
      <c r="L3" s="60" t="s">
        <v>131</v>
      </c>
    </row>
    <row r="4" spans="1:13" ht="19.75" customHeight="1" x14ac:dyDescent="0.35">
      <c r="A4" s="70" t="s">
        <v>115</v>
      </c>
      <c r="B4" s="71">
        <v>58</v>
      </c>
      <c r="C4" s="72">
        <v>95</v>
      </c>
      <c r="D4" s="60">
        <v>50</v>
      </c>
      <c r="E4" s="92">
        <v>-5.6603773584905662E-2</v>
      </c>
      <c r="F4" s="73">
        <v>59</v>
      </c>
      <c r="G4" s="60">
        <v>61</v>
      </c>
      <c r="H4" s="71">
        <v>63</v>
      </c>
      <c r="I4" s="74">
        <f t="shared" ref="I4:I38" si="0">(G4-B4)/B4</f>
        <v>5.1724137931034482E-2</v>
      </c>
      <c r="J4" s="75"/>
      <c r="K4" s="75"/>
      <c r="L4" s="75"/>
      <c r="M4" s="75"/>
    </row>
    <row r="5" spans="1:13" ht="19.75" customHeight="1" x14ac:dyDescent="0.35">
      <c r="A5" s="70" t="s">
        <v>27</v>
      </c>
      <c r="B5" s="71">
        <v>45</v>
      </c>
      <c r="C5" s="73">
        <v>57</v>
      </c>
      <c r="D5" s="60">
        <v>35</v>
      </c>
      <c r="E5" s="92">
        <v>-0.14634146341463414</v>
      </c>
      <c r="F5" s="73">
        <v>42</v>
      </c>
      <c r="G5" s="60">
        <v>43</v>
      </c>
      <c r="H5" s="71">
        <v>44</v>
      </c>
      <c r="I5" s="74">
        <f t="shared" si="0"/>
        <v>-4.4444444444444446E-2</v>
      </c>
      <c r="J5" s="75"/>
      <c r="K5" s="75"/>
      <c r="L5" s="75"/>
      <c r="M5" s="75"/>
    </row>
    <row r="6" spans="1:13" ht="19.75" customHeight="1" x14ac:dyDescent="0.35">
      <c r="A6" s="70" t="s">
        <v>29</v>
      </c>
      <c r="B6" s="71">
        <v>306</v>
      </c>
      <c r="C6" s="73">
        <v>361</v>
      </c>
      <c r="D6" s="60">
        <v>165</v>
      </c>
      <c r="E6" s="92">
        <v>-0.27312775330396477</v>
      </c>
      <c r="F6" s="73">
        <v>242</v>
      </c>
      <c r="G6" s="76">
        <v>262</v>
      </c>
      <c r="H6" s="71">
        <v>284</v>
      </c>
      <c r="I6" s="74">
        <f t="shared" si="0"/>
        <v>-0.1437908496732026</v>
      </c>
      <c r="J6" s="75"/>
      <c r="K6" s="75"/>
      <c r="L6" s="75"/>
      <c r="M6" s="75"/>
    </row>
    <row r="7" spans="1:13" ht="19.75" customHeight="1" x14ac:dyDescent="0.35">
      <c r="A7" s="70" t="s">
        <v>31</v>
      </c>
      <c r="B7" s="71">
        <v>51</v>
      </c>
      <c r="C7" s="73">
        <v>100</v>
      </c>
      <c r="D7" s="60">
        <v>51</v>
      </c>
      <c r="E7" s="92">
        <v>0.10869565217391304</v>
      </c>
      <c r="F7" s="73">
        <v>46</v>
      </c>
      <c r="G7" s="77">
        <v>48</v>
      </c>
      <c r="H7" s="71">
        <v>50</v>
      </c>
      <c r="I7" s="74">
        <f t="shared" si="0"/>
        <v>-5.8823529411764705E-2</v>
      </c>
      <c r="J7" s="75"/>
      <c r="K7" s="75"/>
      <c r="L7" s="75"/>
      <c r="M7" s="75"/>
    </row>
    <row r="8" spans="1:13" ht="19.75" customHeight="1" x14ac:dyDescent="0.35">
      <c r="A8" s="70" t="s">
        <v>32</v>
      </c>
      <c r="B8" s="71">
        <v>134</v>
      </c>
      <c r="C8" s="73">
        <v>134</v>
      </c>
      <c r="D8" s="60">
        <v>124</v>
      </c>
      <c r="E8" s="92">
        <v>-5.3435114503816793E-2</v>
      </c>
      <c r="F8" s="73">
        <v>127</v>
      </c>
      <c r="G8" s="60">
        <v>132</v>
      </c>
      <c r="H8" s="71">
        <v>137</v>
      </c>
      <c r="I8" s="74">
        <f t="shared" si="0"/>
        <v>-1.4925373134328358E-2</v>
      </c>
      <c r="J8" s="75"/>
      <c r="K8" s="75"/>
      <c r="L8" s="75"/>
      <c r="M8" s="75"/>
    </row>
    <row r="9" spans="1:13" ht="19.75" customHeight="1" x14ac:dyDescent="0.35">
      <c r="A9" s="70" t="s">
        <v>34</v>
      </c>
      <c r="B9" s="71">
        <v>79</v>
      </c>
      <c r="C9" s="73">
        <v>180</v>
      </c>
      <c r="D9" s="60">
        <v>45</v>
      </c>
      <c r="E9" s="92">
        <v>-0.26229508196721313</v>
      </c>
      <c r="F9" s="73">
        <v>57</v>
      </c>
      <c r="G9" s="60">
        <v>62</v>
      </c>
      <c r="H9" s="71">
        <v>68</v>
      </c>
      <c r="I9" s="74">
        <f t="shared" si="0"/>
        <v>-0.21518987341772153</v>
      </c>
      <c r="J9" s="75"/>
      <c r="K9" s="75"/>
      <c r="L9" s="75"/>
      <c r="M9" s="75"/>
    </row>
    <row r="10" spans="1:13" ht="19.75" customHeight="1" x14ac:dyDescent="0.35">
      <c r="A10" s="70" t="s">
        <v>35</v>
      </c>
      <c r="B10" s="71">
        <v>222</v>
      </c>
      <c r="C10" s="73">
        <v>175</v>
      </c>
      <c r="D10" s="60">
        <v>163</v>
      </c>
      <c r="E10" s="92">
        <v>-0.28508771929824561</v>
      </c>
      <c r="F10" s="73">
        <v>159</v>
      </c>
      <c r="G10" s="60">
        <v>166</v>
      </c>
      <c r="H10" s="71">
        <v>173</v>
      </c>
      <c r="I10" s="74">
        <f t="shared" si="0"/>
        <v>-0.25225225225225223</v>
      </c>
      <c r="J10" s="75"/>
      <c r="K10" s="75"/>
      <c r="L10" s="75"/>
      <c r="M10" s="75"/>
    </row>
    <row r="11" spans="1:13" ht="19.75" customHeight="1" x14ac:dyDescent="0.35">
      <c r="A11" s="70" t="s">
        <v>38</v>
      </c>
      <c r="B11" s="71">
        <v>147</v>
      </c>
      <c r="C11" s="73">
        <v>164</v>
      </c>
      <c r="D11" s="60">
        <v>114</v>
      </c>
      <c r="E11" s="92">
        <v>2.7027027027027029E-2</v>
      </c>
      <c r="F11" s="73">
        <v>114</v>
      </c>
      <c r="G11" s="60">
        <v>119</v>
      </c>
      <c r="H11" s="71">
        <v>124</v>
      </c>
      <c r="I11" s="74">
        <f t="shared" si="0"/>
        <v>-0.19047619047619047</v>
      </c>
      <c r="J11" s="75"/>
      <c r="K11" s="75"/>
      <c r="L11" s="75"/>
      <c r="M11" s="75"/>
    </row>
    <row r="12" spans="1:13" ht="19.75" customHeight="1" x14ac:dyDescent="0.35">
      <c r="A12" s="70" t="s">
        <v>39</v>
      </c>
      <c r="B12" s="71">
        <v>84</v>
      </c>
      <c r="C12" s="73">
        <v>91</v>
      </c>
      <c r="D12" s="60">
        <v>89</v>
      </c>
      <c r="E12" s="92">
        <v>-4.3010752688172046E-2</v>
      </c>
      <c r="F12" s="73">
        <v>85</v>
      </c>
      <c r="G12" s="60">
        <v>88</v>
      </c>
      <c r="H12" s="71">
        <v>91</v>
      </c>
      <c r="I12" s="74">
        <f t="shared" si="0"/>
        <v>4.7619047619047616E-2</v>
      </c>
      <c r="J12" s="75"/>
      <c r="K12" s="75"/>
      <c r="L12" s="75"/>
      <c r="M12" s="75"/>
    </row>
    <row r="13" spans="1:13" ht="19.75" customHeight="1" x14ac:dyDescent="0.35">
      <c r="A13" s="70" t="s">
        <v>40</v>
      </c>
      <c r="B13" s="71">
        <v>237</v>
      </c>
      <c r="C13" s="73">
        <v>311</v>
      </c>
      <c r="D13" s="60">
        <v>169</v>
      </c>
      <c r="E13" s="92">
        <v>-0.17560975609756097</v>
      </c>
      <c r="F13" s="73">
        <v>190</v>
      </c>
      <c r="G13" s="60">
        <v>197</v>
      </c>
      <c r="H13" s="71">
        <v>204</v>
      </c>
      <c r="I13" s="74">
        <f t="shared" si="0"/>
        <v>-0.16877637130801687</v>
      </c>
      <c r="J13" s="75"/>
      <c r="K13" s="75"/>
      <c r="L13" s="75"/>
      <c r="M13" s="75"/>
    </row>
    <row r="14" spans="1:13" ht="19.75" customHeight="1" x14ac:dyDescent="0.35">
      <c r="A14" s="70" t="s">
        <v>41</v>
      </c>
      <c r="B14" s="71">
        <v>56</v>
      </c>
      <c r="C14" s="73">
        <v>144</v>
      </c>
      <c r="D14" s="60">
        <v>37</v>
      </c>
      <c r="E14" s="92">
        <v>-0.22916666666666666</v>
      </c>
      <c r="F14" s="73">
        <v>51</v>
      </c>
      <c r="G14" s="60">
        <v>54</v>
      </c>
      <c r="H14" s="71">
        <v>56</v>
      </c>
      <c r="I14" s="74">
        <f t="shared" si="0"/>
        <v>-3.5714285714285712E-2</v>
      </c>
      <c r="J14" s="75"/>
      <c r="K14" s="75"/>
      <c r="L14" s="75"/>
      <c r="M14" s="75"/>
    </row>
    <row r="15" spans="1:13" ht="19.75" customHeight="1" x14ac:dyDescent="0.35">
      <c r="A15" s="70" t="s">
        <v>42</v>
      </c>
      <c r="B15" s="71">
        <v>86</v>
      </c>
      <c r="C15" s="73">
        <v>152</v>
      </c>
      <c r="D15" s="60">
        <v>77</v>
      </c>
      <c r="E15" s="92">
        <v>0.1</v>
      </c>
      <c r="F15" s="73">
        <v>78</v>
      </c>
      <c r="G15" s="77">
        <v>80</v>
      </c>
      <c r="H15" s="71">
        <v>83</v>
      </c>
      <c r="I15" s="74">
        <f t="shared" si="0"/>
        <v>-6.9767441860465115E-2</v>
      </c>
      <c r="J15" s="75"/>
      <c r="K15" s="75"/>
      <c r="L15" s="75"/>
      <c r="M15" s="75"/>
    </row>
    <row r="16" spans="1:13" ht="19.75" customHeight="1" x14ac:dyDescent="0.35">
      <c r="A16" s="70" t="s">
        <v>48</v>
      </c>
      <c r="B16" s="71">
        <v>61</v>
      </c>
      <c r="C16" s="73">
        <v>87</v>
      </c>
      <c r="D16" s="60">
        <v>47</v>
      </c>
      <c r="E16" s="92">
        <v>0.20512820512820512</v>
      </c>
      <c r="F16" s="73">
        <v>47</v>
      </c>
      <c r="G16" s="60">
        <v>48</v>
      </c>
      <c r="H16" s="71">
        <v>50</v>
      </c>
      <c r="I16" s="74">
        <f t="shared" si="0"/>
        <v>-0.21311475409836064</v>
      </c>
      <c r="J16" s="75"/>
      <c r="K16" s="75"/>
      <c r="L16" s="75"/>
      <c r="M16" s="75"/>
    </row>
    <row r="17" spans="1:13" ht="19.75" customHeight="1" x14ac:dyDescent="0.35">
      <c r="A17" s="78" t="s">
        <v>132</v>
      </c>
      <c r="B17" s="79">
        <f>SUM(B4:B16)</f>
        <v>1566</v>
      </c>
      <c r="C17" s="80">
        <f>SUM(C4:C16)</f>
        <v>2051</v>
      </c>
      <c r="D17" s="80">
        <f>SUM(D4:D16)</f>
        <v>1166</v>
      </c>
      <c r="E17" s="93">
        <v>-0.13821138211382114</v>
      </c>
      <c r="F17" s="80">
        <f>SUM(F4:F16)</f>
        <v>1297</v>
      </c>
      <c r="G17" s="80">
        <f t="shared" ref="G17:H17" si="1">SUM(G4:G16)</f>
        <v>1360</v>
      </c>
      <c r="H17" s="79">
        <f t="shared" si="1"/>
        <v>1427</v>
      </c>
      <c r="I17" s="81">
        <f t="shared" si="0"/>
        <v>-0.13154533844189017</v>
      </c>
      <c r="J17" s="75"/>
      <c r="K17" s="75"/>
      <c r="L17" s="75"/>
      <c r="M17" s="75"/>
    </row>
    <row r="18" spans="1:13" ht="19.75" customHeight="1" x14ac:dyDescent="0.35">
      <c r="A18" s="70" t="s">
        <v>51</v>
      </c>
      <c r="B18" s="71">
        <v>157</v>
      </c>
      <c r="C18" s="82">
        <v>362</v>
      </c>
      <c r="D18" s="82">
        <v>124</v>
      </c>
      <c r="E18" s="96">
        <v>0.36263736263736263</v>
      </c>
      <c r="F18" s="73">
        <v>218</v>
      </c>
      <c r="G18" s="60">
        <v>225</v>
      </c>
      <c r="H18" s="71">
        <v>233</v>
      </c>
      <c r="I18" s="74">
        <f t="shared" si="0"/>
        <v>0.43312101910828027</v>
      </c>
      <c r="J18" s="97"/>
      <c r="K18" s="75"/>
      <c r="L18" s="75"/>
      <c r="M18" s="75"/>
    </row>
    <row r="19" spans="1:13" ht="19.75" customHeight="1" x14ac:dyDescent="0.35">
      <c r="A19" s="70" t="s">
        <v>133</v>
      </c>
      <c r="B19" s="71">
        <v>92</v>
      </c>
      <c r="C19" s="82">
        <v>171</v>
      </c>
      <c r="D19" s="82">
        <v>51</v>
      </c>
      <c r="E19" s="96">
        <v>-0.28169014084507044</v>
      </c>
      <c r="F19" s="73">
        <v>99</v>
      </c>
      <c r="G19" s="76">
        <v>111</v>
      </c>
      <c r="H19" s="71">
        <v>124</v>
      </c>
      <c r="I19" s="83">
        <f t="shared" si="0"/>
        <v>0.20652173913043478</v>
      </c>
      <c r="J19" s="97"/>
      <c r="K19" s="75"/>
      <c r="L19" s="75"/>
      <c r="M19" s="75"/>
    </row>
    <row r="20" spans="1:13" ht="19.75" customHeight="1" x14ac:dyDescent="0.35">
      <c r="A20" s="70" t="s">
        <v>54</v>
      </c>
      <c r="B20" s="71">
        <v>46</v>
      </c>
      <c r="C20" s="82">
        <v>103</v>
      </c>
      <c r="D20" s="82">
        <v>57</v>
      </c>
      <c r="E20" s="96">
        <v>0.26666666666666666</v>
      </c>
      <c r="F20" s="73">
        <v>65</v>
      </c>
      <c r="G20" s="60">
        <v>68</v>
      </c>
      <c r="H20" s="71">
        <v>71</v>
      </c>
      <c r="I20" s="74">
        <f t="shared" si="0"/>
        <v>0.47826086956521741</v>
      </c>
      <c r="J20" s="97"/>
      <c r="K20" s="75"/>
      <c r="L20" s="75"/>
      <c r="M20" s="75"/>
    </row>
    <row r="21" spans="1:13" ht="19.75" customHeight="1" x14ac:dyDescent="0.35">
      <c r="A21" s="70" t="s">
        <v>55</v>
      </c>
      <c r="B21" s="71">
        <v>22</v>
      </c>
      <c r="C21" s="82">
        <v>58</v>
      </c>
      <c r="D21" s="82">
        <v>32</v>
      </c>
      <c r="E21" s="96">
        <v>0.6</v>
      </c>
      <c r="F21" s="73">
        <v>40</v>
      </c>
      <c r="G21" s="60">
        <v>41</v>
      </c>
      <c r="H21" s="71">
        <v>42</v>
      </c>
      <c r="I21" s="74">
        <f t="shared" si="0"/>
        <v>0.86363636363636365</v>
      </c>
      <c r="J21" s="97"/>
      <c r="K21" s="75"/>
      <c r="L21" s="75"/>
      <c r="M21" s="75"/>
    </row>
    <row r="22" spans="1:13" ht="19.75" customHeight="1" x14ac:dyDescent="0.35">
      <c r="A22" s="70" t="s">
        <v>56</v>
      </c>
      <c r="B22" s="71">
        <v>20</v>
      </c>
      <c r="C22" s="82">
        <v>47</v>
      </c>
      <c r="D22" s="82">
        <v>22</v>
      </c>
      <c r="E22" s="96">
        <v>0.46666666666666667</v>
      </c>
      <c r="F22" s="73">
        <v>33</v>
      </c>
      <c r="G22" s="60">
        <v>34</v>
      </c>
      <c r="H22" s="71">
        <v>35</v>
      </c>
      <c r="I22" s="74">
        <f t="shared" si="0"/>
        <v>0.7</v>
      </c>
      <c r="J22" s="97"/>
      <c r="K22" s="75"/>
      <c r="L22" s="75"/>
      <c r="M22" s="75"/>
    </row>
    <row r="23" spans="1:13" ht="19.75" customHeight="1" x14ac:dyDescent="0.35">
      <c r="A23" s="70" t="s">
        <v>57</v>
      </c>
      <c r="B23" s="71">
        <v>38</v>
      </c>
      <c r="C23" s="82">
        <v>71</v>
      </c>
      <c r="D23" s="82">
        <v>39</v>
      </c>
      <c r="E23" s="96">
        <v>0.11428571428571428</v>
      </c>
      <c r="F23" s="73">
        <v>46</v>
      </c>
      <c r="G23" s="60">
        <v>49</v>
      </c>
      <c r="H23" s="71">
        <v>53</v>
      </c>
      <c r="I23" s="74">
        <f t="shared" si="0"/>
        <v>0.28947368421052633</v>
      </c>
      <c r="J23" s="97"/>
      <c r="K23" s="75"/>
      <c r="L23" s="75"/>
      <c r="M23" s="75"/>
    </row>
    <row r="24" spans="1:13" ht="19.75" customHeight="1" x14ac:dyDescent="0.35">
      <c r="A24" s="70" t="s">
        <v>62</v>
      </c>
      <c r="B24" s="71">
        <v>198</v>
      </c>
      <c r="C24" s="82">
        <v>415</v>
      </c>
      <c r="D24" s="82">
        <v>100</v>
      </c>
      <c r="E24" s="96">
        <v>-0.39759036144578314</v>
      </c>
      <c r="F24" s="73">
        <v>158</v>
      </c>
      <c r="G24" s="60">
        <v>178</v>
      </c>
      <c r="H24" s="71">
        <v>201</v>
      </c>
      <c r="I24" s="74">
        <f t="shared" si="0"/>
        <v>-0.10101010101010101</v>
      </c>
      <c r="J24" s="97"/>
      <c r="K24" s="75"/>
      <c r="L24" s="75"/>
      <c r="M24" s="75"/>
    </row>
    <row r="25" spans="1:13" ht="19.75" customHeight="1" x14ac:dyDescent="0.35">
      <c r="A25" s="70" t="s">
        <v>63</v>
      </c>
      <c r="B25" s="71">
        <v>16</v>
      </c>
      <c r="C25" s="82">
        <v>48</v>
      </c>
      <c r="D25" s="82">
        <v>21</v>
      </c>
      <c r="E25" s="96">
        <v>1.625</v>
      </c>
      <c r="F25" s="73">
        <v>23</v>
      </c>
      <c r="G25" s="60">
        <v>25</v>
      </c>
      <c r="H25" s="71">
        <v>27</v>
      </c>
      <c r="I25" s="74">
        <f t="shared" si="0"/>
        <v>0.5625</v>
      </c>
      <c r="J25" s="97"/>
      <c r="K25" s="75"/>
      <c r="L25" s="75"/>
      <c r="M25" s="75"/>
    </row>
    <row r="26" spans="1:13" ht="19.75" customHeight="1" x14ac:dyDescent="0.35">
      <c r="A26" s="70" t="s">
        <v>64</v>
      </c>
      <c r="B26" s="71">
        <v>41</v>
      </c>
      <c r="C26" s="82">
        <v>81</v>
      </c>
      <c r="D26" s="82">
        <v>45</v>
      </c>
      <c r="E26" s="96">
        <v>0.6071428571428571</v>
      </c>
      <c r="F26" s="73">
        <v>60</v>
      </c>
      <c r="G26" s="60">
        <v>63</v>
      </c>
      <c r="H26" s="71">
        <v>65</v>
      </c>
      <c r="I26" s="74">
        <f t="shared" si="0"/>
        <v>0.53658536585365857</v>
      </c>
      <c r="J26" s="97"/>
      <c r="K26" s="75"/>
      <c r="L26" s="75"/>
      <c r="M26" s="75"/>
    </row>
    <row r="27" spans="1:13" ht="19.75" customHeight="1" x14ac:dyDescent="0.35">
      <c r="A27" s="70" t="s">
        <v>65</v>
      </c>
      <c r="B27" s="71">
        <v>48</v>
      </c>
      <c r="C27" s="82">
        <v>100</v>
      </c>
      <c r="D27" s="82">
        <v>35</v>
      </c>
      <c r="E27" s="96">
        <v>6.0606060606060608E-2</v>
      </c>
      <c r="F27" s="73">
        <v>68</v>
      </c>
      <c r="G27" s="60">
        <v>70</v>
      </c>
      <c r="H27" s="71">
        <v>71</v>
      </c>
      <c r="I27" s="74">
        <f t="shared" si="0"/>
        <v>0.45833333333333331</v>
      </c>
      <c r="J27" s="97"/>
      <c r="K27" s="75"/>
      <c r="L27" s="75"/>
      <c r="M27" s="75"/>
    </row>
    <row r="28" spans="1:13" ht="19.75" customHeight="1" x14ac:dyDescent="0.35">
      <c r="A28" s="70" t="s">
        <v>66</v>
      </c>
      <c r="B28" s="71">
        <v>31</v>
      </c>
      <c r="C28" s="82">
        <v>53</v>
      </c>
      <c r="D28" s="82">
        <v>22</v>
      </c>
      <c r="E28" s="96">
        <v>-0.21428571428571427</v>
      </c>
      <c r="F28" s="73">
        <v>37</v>
      </c>
      <c r="G28" s="60">
        <v>38</v>
      </c>
      <c r="H28" s="71">
        <v>40</v>
      </c>
      <c r="I28" s="74">
        <f t="shared" si="0"/>
        <v>0.22580645161290322</v>
      </c>
      <c r="J28" s="97"/>
      <c r="K28" s="75"/>
      <c r="L28" s="75"/>
      <c r="M28" s="75"/>
    </row>
    <row r="29" spans="1:13" ht="19.75" customHeight="1" x14ac:dyDescent="0.35">
      <c r="A29" s="70" t="s">
        <v>67</v>
      </c>
      <c r="B29" s="71">
        <v>145</v>
      </c>
      <c r="C29" s="82">
        <v>214</v>
      </c>
      <c r="D29" s="82">
        <v>113</v>
      </c>
      <c r="E29" s="96">
        <v>5.6074766355140186E-2</v>
      </c>
      <c r="F29" s="73">
        <v>130</v>
      </c>
      <c r="G29" s="60">
        <v>135</v>
      </c>
      <c r="H29" s="71">
        <v>140</v>
      </c>
      <c r="I29" s="74">
        <f t="shared" si="0"/>
        <v>-6.8965517241379309E-2</v>
      </c>
      <c r="J29" s="97"/>
      <c r="K29" s="75"/>
      <c r="L29" s="75"/>
      <c r="M29" s="75"/>
    </row>
    <row r="30" spans="1:13" ht="19.75" customHeight="1" x14ac:dyDescent="0.35">
      <c r="A30" s="70" t="s">
        <v>68</v>
      </c>
      <c r="B30" s="71">
        <v>31</v>
      </c>
      <c r="C30" s="82">
        <v>65</v>
      </c>
      <c r="D30" s="82">
        <v>26</v>
      </c>
      <c r="E30" s="96">
        <v>0.04</v>
      </c>
      <c r="F30" s="73">
        <v>50</v>
      </c>
      <c r="G30" s="60">
        <v>52</v>
      </c>
      <c r="H30" s="71">
        <v>54</v>
      </c>
      <c r="I30" s="83">
        <f t="shared" si="0"/>
        <v>0.67741935483870963</v>
      </c>
      <c r="J30" s="97"/>
      <c r="K30" s="75"/>
      <c r="L30" s="75"/>
      <c r="M30" s="75"/>
    </row>
    <row r="31" spans="1:13" ht="19.75" customHeight="1" x14ac:dyDescent="0.35">
      <c r="A31" s="70" t="s">
        <v>69</v>
      </c>
      <c r="B31" s="71">
        <v>178</v>
      </c>
      <c r="C31" s="82">
        <v>258</v>
      </c>
      <c r="D31" s="82">
        <v>166</v>
      </c>
      <c r="E31" s="96">
        <v>9.9337748344370855E-2</v>
      </c>
      <c r="F31" s="73">
        <v>206</v>
      </c>
      <c r="G31" s="60">
        <v>212</v>
      </c>
      <c r="H31" s="71">
        <v>217</v>
      </c>
      <c r="I31" s="74">
        <f t="shared" si="0"/>
        <v>0.19101123595505617</v>
      </c>
      <c r="J31" s="97"/>
      <c r="K31" s="75"/>
      <c r="L31" s="75"/>
      <c r="M31" s="75"/>
    </row>
    <row r="32" spans="1:13" ht="19.75" customHeight="1" x14ac:dyDescent="0.35">
      <c r="A32" s="70" t="s">
        <v>70</v>
      </c>
      <c r="B32" s="71">
        <v>37</v>
      </c>
      <c r="C32" s="82">
        <v>43</v>
      </c>
      <c r="D32" s="82">
        <v>24</v>
      </c>
      <c r="E32" s="96">
        <v>-0.1111111111111111</v>
      </c>
      <c r="F32" s="73">
        <v>27</v>
      </c>
      <c r="G32" s="60">
        <v>27</v>
      </c>
      <c r="H32" s="71">
        <v>28</v>
      </c>
      <c r="I32" s="74">
        <f t="shared" si="0"/>
        <v>-0.27027027027027029</v>
      </c>
      <c r="J32" s="97"/>
      <c r="K32" s="75"/>
      <c r="L32" s="75"/>
      <c r="M32" s="75"/>
    </row>
    <row r="33" spans="1:13" ht="19.75" customHeight="1" x14ac:dyDescent="0.35">
      <c r="A33" s="70" t="s">
        <v>71</v>
      </c>
      <c r="B33" s="71">
        <v>51</v>
      </c>
      <c r="C33" s="82">
        <v>80</v>
      </c>
      <c r="D33" s="82">
        <v>31</v>
      </c>
      <c r="E33" s="96">
        <v>-0.24390243902439024</v>
      </c>
      <c r="F33" s="73">
        <v>63</v>
      </c>
      <c r="G33" s="60">
        <v>65</v>
      </c>
      <c r="H33" s="71">
        <v>67</v>
      </c>
      <c r="I33" s="74">
        <f t="shared" si="0"/>
        <v>0.27450980392156865</v>
      </c>
      <c r="J33" s="97"/>
      <c r="K33" s="75"/>
      <c r="L33" s="75"/>
      <c r="M33" s="75"/>
    </row>
    <row r="34" spans="1:13" ht="19.75" customHeight="1" x14ac:dyDescent="0.35">
      <c r="A34" s="70" t="s">
        <v>134</v>
      </c>
      <c r="B34" s="71">
        <v>94</v>
      </c>
      <c r="C34" s="82">
        <v>132</v>
      </c>
      <c r="D34" s="82">
        <v>70</v>
      </c>
      <c r="E34" s="96">
        <v>-0.10256410256410256</v>
      </c>
      <c r="F34" s="73">
        <v>115</v>
      </c>
      <c r="G34" s="76">
        <v>119</v>
      </c>
      <c r="H34" s="71">
        <v>123</v>
      </c>
      <c r="I34" s="83">
        <f t="shared" si="0"/>
        <v>0.26595744680851063</v>
      </c>
      <c r="J34" s="97"/>
      <c r="K34" s="75"/>
      <c r="L34" s="75"/>
      <c r="M34" s="75"/>
    </row>
    <row r="35" spans="1:13" ht="19.75" customHeight="1" x14ac:dyDescent="0.35">
      <c r="A35" s="70" t="s">
        <v>73</v>
      </c>
      <c r="B35" s="71">
        <v>14</v>
      </c>
      <c r="C35" s="82">
        <v>27</v>
      </c>
      <c r="D35" s="82">
        <v>9</v>
      </c>
      <c r="E35" s="96">
        <v>0.125</v>
      </c>
      <c r="F35" s="73">
        <v>16</v>
      </c>
      <c r="G35" s="60">
        <v>16</v>
      </c>
      <c r="H35" s="71">
        <v>17</v>
      </c>
      <c r="I35" s="74">
        <f t="shared" si="0"/>
        <v>0.14285714285714285</v>
      </c>
      <c r="J35" s="97"/>
      <c r="K35" s="75"/>
      <c r="L35" s="75"/>
      <c r="M35" s="75"/>
    </row>
    <row r="36" spans="1:13" ht="19.75" customHeight="1" x14ac:dyDescent="0.35">
      <c r="A36" s="70" t="s">
        <v>74</v>
      </c>
      <c r="B36" s="71">
        <v>60</v>
      </c>
      <c r="C36" s="82">
        <v>85</v>
      </c>
      <c r="D36" s="82">
        <v>43</v>
      </c>
      <c r="E36" s="96">
        <v>0.30303030303030304</v>
      </c>
      <c r="F36" s="84">
        <v>60</v>
      </c>
      <c r="G36" s="85">
        <v>60</v>
      </c>
      <c r="H36" s="86">
        <v>60</v>
      </c>
      <c r="I36" s="74">
        <f t="shared" si="0"/>
        <v>0</v>
      </c>
      <c r="J36" s="97"/>
      <c r="K36" s="75"/>
      <c r="L36" s="75"/>
      <c r="M36" s="75"/>
    </row>
    <row r="37" spans="1:13" ht="19.75" customHeight="1" x14ac:dyDescent="0.35">
      <c r="A37" s="70" t="s">
        <v>78</v>
      </c>
      <c r="B37" s="71">
        <v>29</v>
      </c>
      <c r="C37" s="82">
        <v>33</v>
      </c>
      <c r="D37" s="82">
        <v>13</v>
      </c>
      <c r="E37" s="96">
        <v>-0.48</v>
      </c>
      <c r="F37" s="73">
        <v>26</v>
      </c>
      <c r="G37" s="60">
        <v>28</v>
      </c>
      <c r="H37" s="71">
        <v>30</v>
      </c>
      <c r="I37" s="74">
        <f t="shared" si="0"/>
        <v>-3.4482758620689655E-2</v>
      </c>
      <c r="J37" s="97"/>
      <c r="K37" s="75"/>
      <c r="L37" s="75"/>
      <c r="M37" s="75"/>
    </row>
    <row r="38" spans="1:13" ht="19.75" customHeight="1" x14ac:dyDescent="0.35">
      <c r="A38" s="78" t="s">
        <v>79</v>
      </c>
      <c r="B38" s="87">
        <f>SUM(B18:B37)</f>
        <v>1348</v>
      </c>
      <c r="C38" s="88">
        <f t="shared" ref="C38:D38" si="2">SUM(C18:C37)</f>
        <v>2446</v>
      </c>
      <c r="D38" s="91">
        <f t="shared" si="2"/>
        <v>1043</v>
      </c>
      <c r="E38" s="94">
        <v>7.7294685990338162E-3</v>
      </c>
      <c r="F38" s="89">
        <f>SUM(F18:F37)</f>
        <v>1540</v>
      </c>
      <c r="G38" s="89">
        <f>SUM(G18:G37)</f>
        <v>1616</v>
      </c>
      <c r="H38" s="87">
        <f>SUM(H18:H37)</f>
        <v>1698</v>
      </c>
      <c r="I38" s="81">
        <f t="shared" si="0"/>
        <v>0.19881305637982197</v>
      </c>
      <c r="J38" s="75"/>
      <c r="K38" s="75"/>
      <c r="L38" s="75"/>
      <c r="M38" s="75"/>
    </row>
  </sheetData>
  <mergeCells count="6">
    <mergeCell ref="A1:A3"/>
    <mergeCell ref="B1:B2"/>
    <mergeCell ref="C1:C2"/>
    <mergeCell ref="F1:H2"/>
    <mergeCell ref="I1:I2"/>
    <mergeCell ref="D1:E2"/>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907E-2168-41FC-B2A1-396A8446475F}">
  <sheetPr>
    <tabColor theme="5" tint="0.59999389629810485"/>
  </sheetPr>
  <dimension ref="A1:O309"/>
  <sheetViews>
    <sheetView tabSelected="1" zoomScaleNormal="100" workbookViewId="0">
      <pane xSplit="3" ySplit="12" topLeftCell="D13" activePane="bottomRight" state="frozen"/>
      <selection pane="topRight" activeCell="D1" sqref="D1"/>
      <selection pane="bottomLeft" activeCell="A13" sqref="A13"/>
      <selection pane="bottomRight" activeCell="F284" sqref="F284"/>
    </sheetView>
  </sheetViews>
  <sheetFormatPr defaultRowHeight="12.5" x14ac:dyDescent="0.25"/>
  <cols>
    <col min="1" max="1" width="33.1796875" customWidth="1"/>
    <col min="2" max="2" width="6.1796875" customWidth="1"/>
    <col min="3" max="3" width="35.1796875" customWidth="1"/>
    <col min="4" max="15" width="14.1796875" customWidth="1"/>
  </cols>
  <sheetData>
    <row r="1" spans="1:15" s="1" customFormat="1" ht="34.65" customHeight="1" x14ac:dyDescent="0.25">
      <c r="A1" s="109" t="s">
        <v>137</v>
      </c>
      <c r="B1" s="109"/>
      <c r="C1" s="109"/>
      <c r="D1" s="109"/>
      <c r="E1" s="109"/>
      <c r="F1" s="109"/>
      <c r="G1" s="109"/>
      <c r="H1" s="109"/>
      <c r="I1" s="109"/>
      <c r="J1" s="109"/>
      <c r="K1" s="109"/>
      <c r="L1" s="109"/>
      <c r="M1" s="109"/>
    </row>
    <row r="2" spans="1:15" s="1" customFormat="1" ht="15" customHeight="1" x14ac:dyDescent="0.25">
      <c r="A2" s="110" t="s">
        <v>138</v>
      </c>
    </row>
    <row r="3" spans="1:15" s="1" customFormat="1" ht="15" customHeight="1" x14ac:dyDescent="0.25">
      <c r="A3" s="111" t="s">
        <v>1</v>
      </c>
      <c r="B3" s="112" t="s">
        <v>139</v>
      </c>
      <c r="C3" s="3"/>
    </row>
    <row r="4" spans="1:15" s="1" customFormat="1" ht="15" customHeight="1" x14ac:dyDescent="0.25">
      <c r="A4" s="111"/>
      <c r="B4" s="112" t="s">
        <v>140</v>
      </c>
      <c r="C4" s="110"/>
      <c r="D4" s="110"/>
      <c r="E4" s="110"/>
      <c r="F4" s="110"/>
      <c r="G4" s="110"/>
      <c r="H4" s="110"/>
      <c r="I4" s="110"/>
      <c r="J4" s="110"/>
      <c r="K4" s="110"/>
    </row>
    <row r="5" spans="1:15" s="1" customFormat="1" ht="15" customHeight="1" x14ac:dyDescent="0.25">
      <c r="A5" s="111" t="s">
        <v>141</v>
      </c>
      <c r="B5" s="113" t="s">
        <v>142</v>
      </c>
      <c r="C5" s="110"/>
      <c r="D5" s="110"/>
      <c r="E5" s="110"/>
      <c r="F5" s="110"/>
      <c r="G5" s="110"/>
      <c r="H5" s="110"/>
      <c r="I5" s="110"/>
      <c r="J5" s="110"/>
      <c r="K5" s="110"/>
    </row>
    <row r="6" spans="1:15" s="1" customFormat="1" ht="15" customHeight="1" x14ac:dyDescent="0.25">
      <c r="A6" s="114" t="s">
        <v>143</v>
      </c>
      <c r="B6" s="112" t="s">
        <v>144</v>
      </c>
      <c r="C6" s="3"/>
    </row>
    <row r="7" spans="1:15" s="1" customFormat="1" ht="15" customHeight="1" x14ac:dyDescent="0.25">
      <c r="A7" s="115"/>
      <c r="B7" s="112" t="s">
        <v>145</v>
      </c>
      <c r="C7" s="3"/>
    </row>
    <row r="8" spans="1:15" s="1" customFormat="1" ht="15" customHeight="1" x14ac:dyDescent="0.25">
      <c r="A8" s="113" t="s">
        <v>146</v>
      </c>
      <c r="B8" s="112"/>
      <c r="C8" s="3"/>
    </row>
    <row r="9" spans="1:15" s="1" customFormat="1" ht="15" customHeight="1" x14ac:dyDescent="0.25">
      <c r="A9" s="112" t="s">
        <v>147</v>
      </c>
      <c r="B9" s="112"/>
      <c r="C9" s="3"/>
    </row>
    <row r="10" spans="1:15" s="1" customFormat="1" ht="15" customHeight="1" x14ac:dyDescent="0.25"/>
    <row r="11" spans="1:15" s="1" customFormat="1" ht="24" customHeight="1" x14ac:dyDescent="0.25">
      <c r="D11" s="116" t="s">
        <v>19</v>
      </c>
      <c r="E11" s="117"/>
      <c r="F11" s="117"/>
      <c r="G11" s="118"/>
      <c r="H11" s="116" t="s">
        <v>20</v>
      </c>
      <c r="I11" s="117"/>
      <c r="J11" s="117"/>
      <c r="K11" s="118"/>
      <c r="L11" s="116" t="s">
        <v>21</v>
      </c>
      <c r="M11" s="117"/>
      <c r="N11" s="117"/>
      <c r="O11" s="118"/>
    </row>
    <row r="12" spans="1:15" s="1" customFormat="1" ht="56" customHeight="1" x14ac:dyDescent="0.25">
      <c r="D12" s="119" t="s">
        <v>148</v>
      </c>
      <c r="E12" s="119" t="s">
        <v>149</v>
      </c>
      <c r="F12" s="119" t="s">
        <v>150</v>
      </c>
      <c r="G12" s="119" t="s">
        <v>151</v>
      </c>
      <c r="H12" s="119" t="s">
        <v>148</v>
      </c>
      <c r="I12" s="119" t="s">
        <v>149</v>
      </c>
      <c r="J12" s="119" t="s">
        <v>150</v>
      </c>
      <c r="K12" s="119" t="s">
        <v>151</v>
      </c>
      <c r="L12" s="119" t="s">
        <v>148</v>
      </c>
      <c r="M12" s="119" t="s">
        <v>149</v>
      </c>
      <c r="N12" s="119" t="s">
        <v>150</v>
      </c>
      <c r="O12" s="119" t="s">
        <v>151</v>
      </c>
    </row>
    <row r="13" spans="1:15" s="1" customFormat="1" ht="19.75" customHeight="1" x14ac:dyDescent="0.25">
      <c r="A13" s="120" t="s">
        <v>115</v>
      </c>
      <c r="B13" s="121" t="s">
        <v>152</v>
      </c>
      <c r="C13" s="121" t="s">
        <v>115</v>
      </c>
      <c r="D13" s="122">
        <v>103.48099999999999</v>
      </c>
      <c r="E13" s="122">
        <v>-41.216000000000001</v>
      </c>
      <c r="F13" s="123">
        <v>100</v>
      </c>
      <c r="G13" s="123">
        <v>0</v>
      </c>
      <c r="H13" s="122">
        <v>99.747</v>
      </c>
      <c r="I13" s="122">
        <v>-3.734</v>
      </c>
      <c r="J13" s="123">
        <v>100</v>
      </c>
      <c r="K13" s="123">
        <v>0</v>
      </c>
      <c r="L13" s="122">
        <v>97.445999999999998</v>
      </c>
      <c r="M13" s="122">
        <v>-2.3010000000000002</v>
      </c>
      <c r="N13" s="123">
        <v>100</v>
      </c>
      <c r="O13" s="123">
        <v>0</v>
      </c>
    </row>
    <row r="14" spans="1:15" s="1" customFormat="1" ht="19.75" customHeight="1" x14ac:dyDescent="0.25">
      <c r="A14" s="124" t="s">
        <v>153</v>
      </c>
      <c r="B14" s="57"/>
      <c r="C14" s="57"/>
      <c r="D14" s="125">
        <v>103.48099999999999</v>
      </c>
      <c r="E14" s="125">
        <v>-41.216000000000001</v>
      </c>
      <c r="F14" s="126">
        <v>100</v>
      </c>
      <c r="G14" s="127"/>
      <c r="H14" s="125">
        <v>99.747</v>
      </c>
      <c r="I14" s="125">
        <v>-3.734</v>
      </c>
      <c r="J14" s="126">
        <v>100</v>
      </c>
      <c r="K14" s="127"/>
      <c r="L14" s="125">
        <v>97.445999999999998</v>
      </c>
      <c r="M14" s="125">
        <v>-2.3010000000000002</v>
      </c>
      <c r="N14" s="126">
        <v>100</v>
      </c>
      <c r="O14" s="127"/>
    </row>
    <row r="15" spans="1:15" s="1" customFormat="1" ht="11.15" customHeight="1" x14ac:dyDescent="0.25">
      <c r="A15" s="44"/>
      <c r="B15" s="44"/>
      <c r="C15" s="128"/>
      <c r="D15" s="44"/>
      <c r="E15" s="44"/>
      <c r="F15" s="128"/>
      <c r="G15" s="128"/>
      <c r="H15" s="44"/>
      <c r="I15" s="44"/>
      <c r="J15" s="128"/>
      <c r="K15" s="128"/>
      <c r="L15" s="44"/>
      <c r="M15" s="44"/>
      <c r="N15" s="128"/>
      <c r="O15" s="128"/>
    </row>
    <row r="16" spans="1:15" s="1" customFormat="1" ht="19.75" customHeight="1" x14ac:dyDescent="0.25">
      <c r="A16" s="120" t="s">
        <v>27</v>
      </c>
      <c r="B16" s="121" t="s">
        <v>152</v>
      </c>
      <c r="C16" s="121" t="s">
        <v>27</v>
      </c>
      <c r="D16" s="129">
        <v>44.664999999999999</v>
      </c>
      <c r="E16" s="129">
        <v>0.33300000000000002</v>
      </c>
      <c r="F16" s="130">
        <v>13.5351355937853</v>
      </c>
      <c r="G16" s="130">
        <v>0.95546986352795904</v>
      </c>
      <c r="H16" s="129">
        <v>51.915999999999997</v>
      </c>
      <c r="I16" s="129">
        <v>7.2510000000000003</v>
      </c>
      <c r="J16" s="130">
        <v>13.9769545552445</v>
      </c>
      <c r="K16" s="130">
        <v>0.44181896145912702</v>
      </c>
      <c r="L16" s="129">
        <v>48.531999999999996</v>
      </c>
      <c r="M16" s="129">
        <v>-3.3839999999999999</v>
      </c>
      <c r="N16" s="130">
        <v>13.705307092973699</v>
      </c>
      <c r="O16" s="130">
        <v>-0.27164746227078101</v>
      </c>
    </row>
    <row r="17" spans="1:15" s="1" customFormat="1" ht="19.75" customHeight="1" x14ac:dyDescent="0.25">
      <c r="A17" s="131"/>
      <c r="B17" s="121" t="s">
        <v>154</v>
      </c>
      <c r="C17" s="121" t="s">
        <v>27</v>
      </c>
      <c r="D17" s="122">
        <v>141.74799999999999</v>
      </c>
      <c r="E17" s="122">
        <v>-10.417999999999999</v>
      </c>
      <c r="F17" s="123">
        <v>42.954850557436103</v>
      </c>
      <c r="G17" s="123">
        <v>-0.22383336186246799</v>
      </c>
      <c r="H17" s="122">
        <v>151.74700000000001</v>
      </c>
      <c r="I17" s="122">
        <v>9.9990000000000006</v>
      </c>
      <c r="J17" s="123">
        <v>40.853704501400003</v>
      </c>
      <c r="K17" s="123">
        <v>-2.1011460560361099</v>
      </c>
      <c r="L17" s="122">
        <v>150.499</v>
      </c>
      <c r="M17" s="122">
        <v>-1.248</v>
      </c>
      <c r="N17" s="123">
        <v>42.500515375122497</v>
      </c>
      <c r="O17" s="123">
        <v>1.64681087372253</v>
      </c>
    </row>
    <row r="18" spans="1:15" s="1" customFormat="1" ht="19.75" customHeight="1" x14ac:dyDescent="0.25">
      <c r="A18" s="131"/>
      <c r="B18" s="121" t="s">
        <v>155</v>
      </c>
      <c r="C18" s="121" t="s">
        <v>156</v>
      </c>
      <c r="D18" s="129">
        <v>72.081000000000003</v>
      </c>
      <c r="E18" s="129">
        <v>-10.999000000000001</v>
      </c>
      <c r="F18" s="130">
        <v>21.843190613134201</v>
      </c>
      <c r="G18" s="130">
        <v>-1.7316228144075601</v>
      </c>
      <c r="H18" s="129">
        <v>97.864000000000004</v>
      </c>
      <c r="I18" s="129">
        <v>25.783000000000001</v>
      </c>
      <c r="J18" s="130">
        <v>26.3471893172518</v>
      </c>
      <c r="K18" s="130">
        <v>4.50399870411756</v>
      </c>
      <c r="L18" s="129">
        <v>90.498000000000005</v>
      </c>
      <c r="M18" s="129">
        <v>-7.3659999999999997</v>
      </c>
      <c r="N18" s="130">
        <v>25.556393334293499</v>
      </c>
      <c r="O18" s="130">
        <v>-0.79079598295829401</v>
      </c>
    </row>
    <row r="19" spans="1:15" s="1" customFormat="1" ht="19.75" customHeight="1" x14ac:dyDescent="0.25">
      <c r="A19" s="131"/>
      <c r="B19" s="121" t="s">
        <v>157</v>
      </c>
      <c r="C19" s="121" t="s">
        <v>158</v>
      </c>
      <c r="D19" s="122">
        <v>71.498999999999995</v>
      </c>
      <c r="E19" s="122">
        <v>-1.333</v>
      </c>
      <c r="F19" s="123">
        <v>21.666823235644401</v>
      </c>
      <c r="G19" s="123">
        <v>0.99998631274209504</v>
      </c>
      <c r="H19" s="122">
        <v>69.912999999999997</v>
      </c>
      <c r="I19" s="122">
        <v>-1.5860000000000001</v>
      </c>
      <c r="J19" s="123">
        <v>18.8221516261038</v>
      </c>
      <c r="K19" s="123">
        <v>-2.8446716095405802</v>
      </c>
      <c r="L19" s="122">
        <v>64.581999999999994</v>
      </c>
      <c r="M19" s="122">
        <v>-5.3310000000000004</v>
      </c>
      <c r="N19" s="123">
        <v>18.237784197610299</v>
      </c>
      <c r="O19" s="123">
        <v>-0.58436742849345802</v>
      </c>
    </row>
    <row r="20" spans="1:15" s="1" customFormat="1" ht="19.75" customHeight="1" x14ac:dyDescent="0.25">
      <c r="A20" s="124" t="s">
        <v>153</v>
      </c>
      <c r="B20" s="57"/>
      <c r="C20" s="57"/>
      <c r="D20" s="125">
        <v>329.99299999999999</v>
      </c>
      <c r="E20" s="125">
        <v>-22.417000000000002</v>
      </c>
      <c r="F20" s="126">
        <v>100</v>
      </c>
      <c r="G20" s="127"/>
      <c r="H20" s="125">
        <v>371.44</v>
      </c>
      <c r="I20" s="125">
        <v>41.447000000000003</v>
      </c>
      <c r="J20" s="126">
        <v>100</v>
      </c>
      <c r="K20" s="127"/>
      <c r="L20" s="125">
        <v>354.11099999999999</v>
      </c>
      <c r="M20" s="125">
        <v>-17.329000000000001</v>
      </c>
      <c r="N20" s="126">
        <v>100</v>
      </c>
      <c r="O20" s="127"/>
    </row>
    <row r="21" spans="1:15" s="1" customFormat="1" ht="11.15" customHeight="1" x14ac:dyDescent="0.25">
      <c r="A21" s="44"/>
      <c r="B21" s="44"/>
      <c r="C21" s="128"/>
      <c r="D21" s="44"/>
      <c r="E21" s="44"/>
      <c r="F21" s="128"/>
      <c r="G21" s="128"/>
      <c r="H21" s="44"/>
      <c r="I21" s="44"/>
      <c r="J21" s="128"/>
      <c r="K21" s="128"/>
      <c r="L21" s="44"/>
      <c r="M21" s="44"/>
      <c r="N21" s="128"/>
      <c r="O21" s="128"/>
    </row>
    <row r="22" spans="1:15" s="1" customFormat="1" ht="19.75" customHeight="1" x14ac:dyDescent="0.25">
      <c r="A22" s="120" t="s">
        <v>29</v>
      </c>
      <c r="B22" s="121" t="s">
        <v>152</v>
      </c>
      <c r="C22" s="121" t="s">
        <v>29</v>
      </c>
      <c r="D22" s="129">
        <v>272.05900000000003</v>
      </c>
      <c r="E22" s="129">
        <v>-86.632000000000005</v>
      </c>
      <c r="F22" s="130">
        <v>12.695264013558599</v>
      </c>
      <c r="G22" s="130">
        <v>-9.2197948262155194</v>
      </c>
      <c r="H22" s="129">
        <v>403.64100000000002</v>
      </c>
      <c r="I22" s="129">
        <v>131.58199999999999</v>
      </c>
      <c r="J22" s="130">
        <v>15.8887381702725</v>
      </c>
      <c r="K22" s="130">
        <v>3.1934741567138998</v>
      </c>
      <c r="L22" s="129">
        <v>329.77300000000002</v>
      </c>
      <c r="M22" s="129">
        <v>-73.867999999999995</v>
      </c>
      <c r="N22" s="130">
        <v>12.7945301039437</v>
      </c>
      <c r="O22" s="132">
        <v>-3.0942080663287901</v>
      </c>
    </row>
    <row r="23" spans="1:15" s="1" customFormat="1" ht="19.75" customHeight="1" x14ac:dyDescent="0.25">
      <c r="A23" s="131"/>
      <c r="B23" s="121" t="s">
        <v>159</v>
      </c>
      <c r="C23" s="121" t="s">
        <v>160</v>
      </c>
      <c r="D23" s="122">
        <v>174.42599999999999</v>
      </c>
      <c r="E23" s="122">
        <v>13.18</v>
      </c>
      <c r="F23" s="123">
        <v>8.1393525699534699</v>
      </c>
      <c r="G23" s="123">
        <v>-1.7123459049963199</v>
      </c>
      <c r="H23" s="122">
        <v>178.14500000000001</v>
      </c>
      <c r="I23" s="122">
        <v>3.7189999999999999</v>
      </c>
      <c r="J23" s="123">
        <v>7.0124176219541399</v>
      </c>
      <c r="K23" s="123">
        <v>-1.12693494799932</v>
      </c>
      <c r="L23" s="122">
        <v>151.96299999999999</v>
      </c>
      <c r="M23" s="122">
        <v>-26.181999999999999</v>
      </c>
      <c r="N23" s="123">
        <v>5.8958592067440199</v>
      </c>
      <c r="O23" s="123">
        <v>-1.11655841521012</v>
      </c>
    </row>
    <row r="24" spans="1:15" s="1" customFormat="1" ht="19.75" customHeight="1" x14ac:dyDescent="0.25">
      <c r="A24" s="131"/>
      <c r="B24" s="121" t="s">
        <v>161</v>
      </c>
      <c r="C24" s="121" t="s">
        <v>162</v>
      </c>
      <c r="D24" s="129">
        <v>461.85300000000001</v>
      </c>
      <c r="E24" s="129">
        <v>461.85300000000001</v>
      </c>
      <c r="F24" s="130">
        <v>21.551743447024599</v>
      </c>
      <c r="G24" s="130">
        <v>21.551743447024599</v>
      </c>
      <c r="H24" s="129">
        <v>664.42499999999995</v>
      </c>
      <c r="I24" s="129">
        <v>202.572</v>
      </c>
      <c r="J24" s="130">
        <v>26.154119276246199</v>
      </c>
      <c r="K24" s="130">
        <v>4.6023758292215904</v>
      </c>
      <c r="L24" s="129">
        <v>798.62599999999998</v>
      </c>
      <c r="M24" s="129">
        <v>134.20099999999999</v>
      </c>
      <c r="N24" s="130">
        <v>30.985084888065799</v>
      </c>
      <c r="O24" s="132">
        <v>4.8309656118196296</v>
      </c>
    </row>
    <row r="25" spans="1:15" s="1" customFormat="1" ht="19.75" customHeight="1" x14ac:dyDescent="0.25">
      <c r="A25" s="131"/>
      <c r="B25" s="121" t="s">
        <v>154</v>
      </c>
      <c r="C25" s="121" t="s">
        <v>160</v>
      </c>
      <c r="D25" s="122">
        <v>156.197</v>
      </c>
      <c r="E25" s="122">
        <v>-30.382000000000001</v>
      </c>
      <c r="F25" s="123">
        <v>7.2887210242109601</v>
      </c>
      <c r="G25" s="123">
        <v>-4.1107558605344403</v>
      </c>
      <c r="H25" s="122">
        <v>122.496</v>
      </c>
      <c r="I25" s="122">
        <v>-33.701000000000001</v>
      </c>
      <c r="J25" s="123">
        <v>4.8218760505144402</v>
      </c>
      <c r="K25" s="123">
        <v>-2.4668449736965199</v>
      </c>
      <c r="L25" s="122">
        <v>119.28</v>
      </c>
      <c r="M25" s="122">
        <v>-3.2160000000000002</v>
      </c>
      <c r="N25" s="123">
        <v>4.6278244452954098</v>
      </c>
      <c r="O25" s="123">
        <v>-0.19405160521902501</v>
      </c>
    </row>
    <row r="26" spans="1:15" s="1" customFormat="1" ht="19.75" customHeight="1" x14ac:dyDescent="0.25">
      <c r="A26" s="131"/>
      <c r="B26" s="121" t="s">
        <v>163</v>
      </c>
      <c r="C26" s="121" t="s">
        <v>29</v>
      </c>
      <c r="D26" s="129">
        <v>128.16499999999999</v>
      </c>
      <c r="E26" s="129">
        <v>13.965999999999999</v>
      </c>
      <c r="F26" s="130">
        <v>5.9806457874863002</v>
      </c>
      <c r="G26" s="130">
        <v>-0.996607069271638</v>
      </c>
      <c r="H26" s="129">
        <v>261.19400000000002</v>
      </c>
      <c r="I26" s="129">
        <v>133.029</v>
      </c>
      <c r="J26" s="130">
        <v>10.2815201568873</v>
      </c>
      <c r="K26" s="130">
        <v>4.3008743694010096</v>
      </c>
      <c r="L26" s="129">
        <v>191.279</v>
      </c>
      <c r="M26" s="129">
        <v>-69.915000000000006</v>
      </c>
      <c r="N26" s="130">
        <v>7.4212410468784498</v>
      </c>
      <c r="O26" s="130">
        <v>-2.8602791100088698</v>
      </c>
    </row>
    <row r="27" spans="1:15" s="1" customFormat="1" ht="19.75" customHeight="1" x14ac:dyDescent="0.25">
      <c r="A27" s="131"/>
      <c r="B27" s="121" t="s">
        <v>164</v>
      </c>
      <c r="C27" s="121" t="s">
        <v>162</v>
      </c>
      <c r="D27" s="122">
        <v>476.53399999999999</v>
      </c>
      <c r="E27" s="122">
        <v>47.289000000000001</v>
      </c>
      <c r="F27" s="123">
        <v>22.236812387890598</v>
      </c>
      <c r="G27" s="123">
        <v>-3.98890677338983</v>
      </c>
      <c r="H27" s="122">
        <v>438.262</v>
      </c>
      <c r="I27" s="122">
        <v>-38.271999999999998</v>
      </c>
      <c r="J27" s="123">
        <v>17.2515432475392</v>
      </c>
      <c r="K27" s="123">
        <v>-4.9852691403514102</v>
      </c>
      <c r="L27" s="122">
        <v>386.69299999999998</v>
      </c>
      <c r="M27" s="122">
        <v>-51.569000000000102</v>
      </c>
      <c r="N27" s="123">
        <v>15.0029117892741</v>
      </c>
      <c r="O27" s="123">
        <v>-2.2486314582650402</v>
      </c>
    </row>
    <row r="28" spans="1:15" s="1" customFormat="1" ht="19.75" customHeight="1" x14ac:dyDescent="0.25">
      <c r="A28" s="131"/>
      <c r="B28" s="121" t="s">
        <v>165</v>
      </c>
      <c r="C28" s="121" t="s">
        <v>160</v>
      </c>
      <c r="D28" s="129">
        <v>124.831</v>
      </c>
      <c r="E28" s="129">
        <v>-2.0339999999999998</v>
      </c>
      <c r="F28" s="130">
        <v>5.8250692021823598</v>
      </c>
      <c r="G28" s="130">
        <v>-1.92604231081334</v>
      </c>
      <c r="H28" s="129">
        <v>117.914</v>
      </c>
      <c r="I28" s="129">
        <v>-6.9169999999999998</v>
      </c>
      <c r="J28" s="130">
        <v>4.6415123156703899</v>
      </c>
      <c r="K28" s="130">
        <v>-1.1835568865119801</v>
      </c>
      <c r="L28" s="129">
        <v>92.747</v>
      </c>
      <c r="M28" s="129">
        <v>-25.167000000000002</v>
      </c>
      <c r="N28" s="130">
        <v>3.5983973325604799</v>
      </c>
      <c r="O28" s="130">
        <v>-1.04311498310991</v>
      </c>
    </row>
    <row r="29" spans="1:15" s="1" customFormat="1" ht="19.75" customHeight="1" x14ac:dyDescent="0.25">
      <c r="A29" s="131"/>
      <c r="B29" s="121" t="s">
        <v>166</v>
      </c>
      <c r="C29" s="121" t="s">
        <v>167</v>
      </c>
      <c r="D29" s="122">
        <v>348.93099999999998</v>
      </c>
      <c r="E29" s="122">
        <v>89.022999999999996</v>
      </c>
      <c r="F29" s="123">
        <v>16.2823915676931</v>
      </c>
      <c r="G29" s="123">
        <v>0.402709298196466</v>
      </c>
      <c r="H29" s="122">
        <v>354.34500000000003</v>
      </c>
      <c r="I29" s="122">
        <v>5.4139999999999997</v>
      </c>
      <c r="J29" s="123">
        <v>13.9482731609158</v>
      </c>
      <c r="K29" s="123">
        <v>-2.3341184067773</v>
      </c>
      <c r="L29" s="122">
        <v>507.09199999999998</v>
      </c>
      <c r="M29" s="122">
        <v>152.74700000000001</v>
      </c>
      <c r="N29" s="123">
        <v>19.6741511872379</v>
      </c>
      <c r="O29" s="123">
        <v>5.7258780263221603</v>
      </c>
    </row>
    <row r="30" spans="1:15" s="1" customFormat="1" ht="19.75" customHeight="1" x14ac:dyDescent="0.25">
      <c r="A30" s="124" t="s">
        <v>153</v>
      </c>
      <c r="B30" s="57"/>
      <c r="C30" s="57"/>
      <c r="D30" s="125">
        <v>2142.9960000000001</v>
      </c>
      <c r="E30" s="125">
        <v>506.26299999999998</v>
      </c>
      <c r="F30" s="126">
        <v>100</v>
      </c>
      <c r="G30" s="127"/>
      <c r="H30" s="125">
        <v>2540.422</v>
      </c>
      <c r="I30" s="125">
        <v>397.42599999999999</v>
      </c>
      <c r="J30" s="126">
        <v>100</v>
      </c>
      <c r="K30" s="127"/>
      <c r="L30" s="125">
        <v>2577.453</v>
      </c>
      <c r="M30" s="125">
        <v>37.030999999999899</v>
      </c>
      <c r="N30" s="126">
        <v>100</v>
      </c>
      <c r="O30" s="127"/>
    </row>
    <row r="31" spans="1:15" s="1" customFormat="1" ht="11.15" customHeight="1" x14ac:dyDescent="0.25">
      <c r="A31" s="44"/>
      <c r="B31" s="44"/>
      <c r="C31" s="128"/>
      <c r="D31" s="44"/>
      <c r="E31" s="44"/>
      <c r="F31" s="128"/>
      <c r="G31" s="128"/>
      <c r="H31" s="44"/>
      <c r="I31" s="44"/>
      <c r="J31" s="128"/>
      <c r="K31" s="128"/>
      <c r="L31" s="44"/>
      <c r="M31" s="44"/>
      <c r="N31" s="128"/>
      <c r="O31" s="128"/>
    </row>
    <row r="32" spans="1:15" s="1" customFormat="1" ht="19.75" customHeight="1" x14ac:dyDescent="0.25">
      <c r="A32" s="120" t="s">
        <v>31</v>
      </c>
      <c r="B32" s="121" t="s">
        <v>152</v>
      </c>
      <c r="C32" s="121" t="s">
        <v>31</v>
      </c>
      <c r="D32" s="129">
        <v>60.579000000000001</v>
      </c>
      <c r="E32" s="129">
        <v>0.38200000000000001</v>
      </c>
      <c r="F32" s="130">
        <v>5.88359268316845</v>
      </c>
      <c r="G32" s="130">
        <v>1.3941504831426501</v>
      </c>
      <c r="H32" s="129">
        <v>80.412999999999997</v>
      </c>
      <c r="I32" s="129">
        <v>19.834</v>
      </c>
      <c r="J32" s="130">
        <v>6.1175552297782403</v>
      </c>
      <c r="K32" s="130">
        <v>0.23396254660979099</v>
      </c>
      <c r="L32" s="129">
        <v>70.78</v>
      </c>
      <c r="M32" s="129">
        <v>-9.6329999999999991</v>
      </c>
      <c r="N32" s="130">
        <v>5.8433426099217902</v>
      </c>
      <c r="O32" s="130">
        <v>-0.27421261985645001</v>
      </c>
    </row>
    <row r="33" spans="1:15" s="1" customFormat="1" ht="19.75" customHeight="1" x14ac:dyDescent="0.25">
      <c r="A33" s="131"/>
      <c r="B33" s="121" t="s">
        <v>159</v>
      </c>
      <c r="C33" s="121" t="s">
        <v>31</v>
      </c>
      <c r="D33" s="122">
        <v>70.445999999999998</v>
      </c>
      <c r="E33" s="122">
        <v>-19.312999999999999</v>
      </c>
      <c r="F33" s="123">
        <v>6.8419018167761898</v>
      </c>
      <c r="G33" s="123">
        <v>0.14775024058275801</v>
      </c>
      <c r="H33" s="122">
        <v>75.162000000000006</v>
      </c>
      <c r="I33" s="122">
        <v>4.7160000000000002</v>
      </c>
      <c r="J33" s="123">
        <v>5.7180765072885302</v>
      </c>
      <c r="K33" s="123">
        <v>-1.12382530948766</v>
      </c>
      <c r="L33" s="122">
        <v>95.195999999999998</v>
      </c>
      <c r="M33" s="122">
        <v>20.033999999999999</v>
      </c>
      <c r="N33" s="123">
        <v>7.8590398854777499</v>
      </c>
      <c r="O33" s="123">
        <v>2.1409633781892201</v>
      </c>
    </row>
    <row r="34" spans="1:15" s="1" customFormat="1" ht="19.75" customHeight="1" x14ac:dyDescent="0.25">
      <c r="A34" s="131"/>
      <c r="B34" s="121" t="s">
        <v>161</v>
      </c>
      <c r="C34" s="121" t="s">
        <v>31</v>
      </c>
      <c r="D34" s="129">
        <v>217.36099999999999</v>
      </c>
      <c r="E34" s="129">
        <v>-32.954000000000001</v>
      </c>
      <c r="F34" s="130">
        <v>21.110675138351201</v>
      </c>
      <c r="G34" s="130">
        <v>2.44239060092479</v>
      </c>
      <c r="H34" s="129">
        <v>223.11199999999999</v>
      </c>
      <c r="I34" s="129">
        <v>5.7510000000000003</v>
      </c>
      <c r="J34" s="130">
        <v>16.973623449271699</v>
      </c>
      <c r="K34" s="130">
        <v>-4.1370516890795299</v>
      </c>
      <c r="L34" s="129">
        <v>218.82900000000001</v>
      </c>
      <c r="M34" s="129">
        <v>-4.2830000000000004</v>
      </c>
      <c r="N34" s="130">
        <v>18.0657363660155</v>
      </c>
      <c r="O34" s="130">
        <v>1.0921129167438</v>
      </c>
    </row>
    <row r="35" spans="1:15" s="1" customFormat="1" ht="19.75" customHeight="1" x14ac:dyDescent="0.25">
      <c r="A35" s="131"/>
      <c r="B35" s="121" t="s">
        <v>154</v>
      </c>
      <c r="C35" s="121" t="s">
        <v>31</v>
      </c>
      <c r="D35" s="122">
        <v>359.32900000000001</v>
      </c>
      <c r="E35" s="122">
        <v>-3.5329999999999999</v>
      </c>
      <c r="F35" s="123">
        <v>34.8989827374212</v>
      </c>
      <c r="G35" s="123">
        <v>7.8370365343585204</v>
      </c>
      <c r="H35" s="122">
        <v>419.24700000000001</v>
      </c>
      <c r="I35" s="122">
        <v>59.917999999999999</v>
      </c>
      <c r="J35" s="123">
        <v>31.894925912711098</v>
      </c>
      <c r="K35" s="123">
        <v>-3.0040568247100601</v>
      </c>
      <c r="L35" s="122">
        <v>382.32900000000001</v>
      </c>
      <c r="M35" s="122">
        <v>-36.917999999999999</v>
      </c>
      <c r="N35" s="123">
        <v>31.563709193399099</v>
      </c>
      <c r="O35" s="123">
        <v>-0.33121671931200303</v>
      </c>
    </row>
    <row r="36" spans="1:15" s="1" customFormat="1" ht="19.75" customHeight="1" x14ac:dyDescent="0.25">
      <c r="A36" s="131"/>
      <c r="B36" s="121" t="s">
        <v>165</v>
      </c>
      <c r="C36" s="121" t="s">
        <v>31</v>
      </c>
      <c r="D36" s="129">
        <v>142.49700000000001</v>
      </c>
      <c r="E36" s="129">
        <v>-253.11099999999999</v>
      </c>
      <c r="F36" s="130">
        <v>13.839685478028001</v>
      </c>
      <c r="G36" s="130">
        <v>-15.664430173380101</v>
      </c>
      <c r="H36" s="129">
        <v>182.49799999999999</v>
      </c>
      <c r="I36" s="129">
        <v>40.000999999999998</v>
      </c>
      <c r="J36" s="130">
        <v>13.8838445813994</v>
      </c>
      <c r="K36" s="130">
        <v>4.4159103371450598E-2</v>
      </c>
      <c r="L36" s="129">
        <v>276.49299999999999</v>
      </c>
      <c r="M36" s="129">
        <v>93.995000000000005</v>
      </c>
      <c r="N36" s="130">
        <v>22.8262691190323</v>
      </c>
      <c r="O36" s="130">
        <v>8.9424245376329008</v>
      </c>
    </row>
    <row r="37" spans="1:15" s="1" customFormat="1" ht="19.75" customHeight="1" x14ac:dyDescent="0.25">
      <c r="A37" s="131"/>
      <c r="B37" s="121" t="s">
        <v>157</v>
      </c>
      <c r="C37" s="121" t="s">
        <v>31</v>
      </c>
      <c r="D37" s="122">
        <v>179.41399999999999</v>
      </c>
      <c r="E37" s="122">
        <v>-2.702</v>
      </c>
      <c r="F37" s="123">
        <v>17.425162146255101</v>
      </c>
      <c r="G37" s="123">
        <v>3.84310231437142</v>
      </c>
      <c r="H37" s="122">
        <v>334.03100000000001</v>
      </c>
      <c r="I37" s="122">
        <v>154.61699999999999</v>
      </c>
      <c r="J37" s="123">
        <v>25.411974319551</v>
      </c>
      <c r="K37" s="123">
        <v>7.98681217329597</v>
      </c>
      <c r="L37" s="122">
        <v>167.666</v>
      </c>
      <c r="M37" s="122">
        <v>-166.36500000000001</v>
      </c>
      <c r="N37" s="123">
        <v>13.8419028261535</v>
      </c>
      <c r="O37" s="132">
        <v>-11.570071493397499</v>
      </c>
    </row>
    <row r="38" spans="1:15" s="1" customFormat="1" ht="19.75" customHeight="1" x14ac:dyDescent="0.25">
      <c r="A38" s="124" t="s">
        <v>153</v>
      </c>
      <c r="B38" s="57"/>
      <c r="C38" s="57"/>
      <c r="D38" s="125">
        <v>1029.626</v>
      </c>
      <c r="E38" s="125">
        <v>-311.23099999999999</v>
      </c>
      <c r="F38" s="126">
        <v>100</v>
      </c>
      <c r="G38" s="127"/>
      <c r="H38" s="125">
        <v>1314.463</v>
      </c>
      <c r="I38" s="125">
        <v>284.83699999999999</v>
      </c>
      <c r="J38" s="126">
        <v>100</v>
      </c>
      <c r="K38" s="127"/>
      <c r="L38" s="125">
        <v>1211.2929999999999</v>
      </c>
      <c r="M38" s="133">
        <v>-103.17</v>
      </c>
      <c r="N38" s="126">
        <v>100</v>
      </c>
      <c r="O38" s="127"/>
    </row>
    <row r="39" spans="1:15" s="1" customFormat="1" ht="11.15" customHeight="1" x14ac:dyDescent="0.25">
      <c r="A39" s="44"/>
      <c r="B39" s="44"/>
      <c r="C39" s="128"/>
      <c r="D39" s="44"/>
      <c r="E39" s="44"/>
      <c r="F39" s="128"/>
      <c r="G39" s="128"/>
      <c r="H39" s="44"/>
      <c r="I39" s="44"/>
      <c r="J39" s="128"/>
      <c r="K39" s="128"/>
      <c r="L39" s="44"/>
      <c r="M39" s="44"/>
      <c r="N39" s="128"/>
      <c r="O39" s="128"/>
    </row>
    <row r="40" spans="1:15" s="1" customFormat="1" ht="19.75" customHeight="1" x14ac:dyDescent="0.25">
      <c r="A40" s="120" t="s">
        <v>32</v>
      </c>
      <c r="B40" s="121" t="s">
        <v>152</v>
      </c>
      <c r="C40" s="121" t="s">
        <v>32</v>
      </c>
      <c r="D40" s="129">
        <v>165.24600000000001</v>
      </c>
      <c r="E40" s="129">
        <v>-451.40800000000002</v>
      </c>
      <c r="F40" s="130">
        <v>8.4648642003134995</v>
      </c>
      <c r="G40" s="130">
        <v>-21.322104683096601</v>
      </c>
      <c r="H40" s="129">
        <v>169.16399999999999</v>
      </c>
      <c r="I40" s="129">
        <v>3.9180000000000001</v>
      </c>
      <c r="J40" s="130">
        <v>13.390484558482999</v>
      </c>
      <c r="K40" s="130">
        <v>4.9256203581695397</v>
      </c>
      <c r="L40" s="129">
        <v>107.925</v>
      </c>
      <c r="M40" s="129">
        <v>-61.238999999999997</v>
      </c>
      <c r="N40" s="130">
        <v>8.6097343247790405</v>
      </c>
      <c r="O40" s="130">
        <v>-4.7807502337040004</v>
      </c>
    </row>
    <row r="41" spans="1:15" s="1" customFormat="1" ht="19.75" customHeight="1" x14ac:dyDescent="0.25">
      <c r="A41" s="131"/>
      <c r="B41" s="121" t="s">
        <v>152</v>
      </c>
      <c r="C41" s="121" t="s">
        <v>39</v>
      </c>
      <c r="D41" s="122"/>
      <c r="E41" s="122"/>
      <c r="F41" s="123"/>
      <c r="G41" s="123"/>
      <c r="H41" s="122"/>
      <c r="I41" s="122"/>
      <c r="J41" s="123"/>
      <c r="K41" s="123"/>
      <c r="L41" s="122">
        <v>77.331999999999994</v>
      </c>
      <c r="M41" s="122">
        <v>77.331999999999994</v>
      </c>
      <c r="N41" s="123">
        <v>6.1691728033709801</v>
      </c>
      <c r="O41" s="123">
        <v>6.1691728033709801</v>
      </c>
    </row>
    <row r="42" spans="1:15" s="1" customFormat="1" ht="19.75" customHeight="1" x14ac:dyDescent="0.25">
      <c r="A42" s="131"/>
      <c r="B42" s="121" t="s">
        <v>159</v>
      </c>
      <c r="C42" s="121" t="s">
        <v>168</v>
      </c>
      <c r="D42" s="129">
        <v>122.166</v>
      </c>
      <c r="E42" s="129">
        <v>3.5009999999999999</v>
      </c>
      <c r="F42" s="130">
        <v>6.2580552624299504</v>
      </c>
      <c r="G42" s="130">
        <v>0.52603915201817697</v>
      </c>
      <c r="H42" s="129">
        <v>130.99799999999999</v>
      </c>
      <c r="I42" s="129">
        <v>8.8320000000000007</v>
      </c>
      <c r="J42" s="130">
        <v>10.3693853077024</v>
      </c>
      <c r="K42" s="130">
        <v>4.1113300452724104</v>
      </c>
      <c r="L42" s="129">
        <v>122.58199999999999</v>
      </c>
      <c r="M42" s="129">
        <v>-8.4160000000000004</v>
      </c>
      <c r="N42" s="130">
        <v>9.7789988695859602</v>
      </c>
      <c r="O42" s="130">
        <v>-0.59038643811640101</v>
      </c>
    </row>
    <row r="43" spans="1:15" s="1" customFormat="1" ht="19.75" customHeight="1" x14ac:dyDescent="0.25">
      <c r="A43" s="131"/>
      <c r="B43" s="121" t="s">
        <v>161</v>
      </c>
      <c r="C43" s="121" t="s">
        <v>168</v>
      </c>
      <c r="D43" s="122">
        <v>102.58199999999999</v>
      </c>
      <c r="E43" s="122">
        <v>15.917999999999999</v>
      </c>
      <c r="F43" s="123">
        <v>5.2548485252082298</v>
      </c>
      <c r="G43" s="123">
        <v>1.0686146382767401</v>
      </c>
      <c r="H43" s="122">
        <v>97.332999999999998</v>
      </c>
      <c r="I43" s="122">
        <v>-5.2489999999999997</v>
      </c>
      <c r="J43" s="123">
        <v>7.7045709106596503</v>
      </c>
      <c r="K43" s="123">
        <v>2.4497223854514201</v>
      </c>
      <c r="L43" s="122">
        <v>97.531999999999996</v>
      </c>
      <c r="M43" s="122">
        <v>0.19900000000000001</v>
      </c>
      <c r="N43" s="123">
        <v>7.7806310693940199</v>
      </c>
      <c r="O43" s="123">
        <v>7.6060158734362601E-2</v>
      </c>
    </row>
    <row r="44" spans="1:15" s="1" customFormat="1" ht="19.75" customHeight="1" x14ac:dyDescent="0.25">
      <c r="A44" s="131"/>
      <c r="B44" s="121" t="s">
        <v>154</v>
      </c>
      <c r="C44" s="121" t="s">
        <v>168</v>
      </c>
      <c r="D44" s="129">
        <v>190.08199999999999</v>
      </c>
      <c r="E44" s="129">
        <v>-12.749000000000001</v>
      </c>
      <c r="F44" s="130">
        <v>9.7371090188203695</v>
      </c>
      <c r="G44" s="130">
        <v>-6.0477124447904998E-2</v>
      </c>
      <c r="H44" s="129">
        <v>203.99799999999999</v>
      </c>
      <c r="I44" s="129">
        <v>13.916</v>
      </c>
      <c r="J44" s="130">
        <v>16.1478332799025</v>
      </c>
      <c r="K44" s="130">
        <v>6.4107242610821098</v>
      </c>
      <c r="L44" s="129">
        <v>176.41499999999999</v>
      </c>
      <c r="M44" s="129">
        <v>-27.582999999999998</v>
      </c>
      <c r="N44" s="130">
        <v>14.073535148537401</v>
      </c>
      <c r="O44" s="130">
        <v>-2.0742981313651199</v>
      </c>
    </row>
    <row r="45" spans="1:15" s="1" customFormat="1" ht="19.75" customHeight="1" x14ac:dyDescent="0.25">
      <c r="A45" s="131"/>
      <c r="B45" s="121" t="s">
        <v>163</v>
      </c>
      <c r="C45" s="121" t="s">
        <v>168</v>
      </c>
      <c r="D45" s="122">
        <v>127.999</v>
      </c>
      <c r="E45" s="122">
        <v>17.584</v>
      </c>
      <c r="F45" s="123">
        <v>6.5568555533926904</v>
      </c>
      <c r="G45" s="123">
        <v>1.2233489690492301</v>
      </c>
      <c r="H45" s="122">
        <v>134.749</v>
      </c>
      <c r="I45" s="122">
        <v>6.75</v>
      </c>
      <c r="J45" s="123">
        <v>10.6663025452876</v>
      </c>
      <c r="K45" s="123">
        <v>4.1094469918949104</v>
      </c>
      <c r="L45" s="122">
        <v>119.997</v>
      </c>
      <c r="M45" s="122">
        <v>-14.752000000000001</v>
      </c>
      <c r="N45" s="123">
        <v>9.5727800766320197</v>
      </c>
      <c r="O45" s="123">
        <v>-1.09352246865558</v>
      </c>
    </row>
    <row r="46" spans="1:15" s="1" customFormat="1" ht="19.75" customHeight="1" x14ac:dyDescent="0.25">
      <c r="A46" s="131"/>
      <c r="B46" s="121" t="s">
        <v>163</v>
      </c>
      <c r="C46" s="121" t="s">
        <v>169</v>
      </c>
      <c r="D46" s="129">
        <v>143.74799999999999</v>
      </c>
      <c r="E46" s="129">
        <v>12.666</v>
      </c>
      <c r="F46" s="130">
        <v>7.3636112164086596</v>
      </c>
      <c r="G46" s="130">
        <v>1.0318020411253299</v>
      </c>
      <c r="H46" s="129">
        <v>146.49700000000001</v>
      </c>
      <c r="I46" s="129">
        <v>2.7490000000000001</v>
      </c>
      <c r="J46" s="130">
        <v>11.5962368847041</v>
      </c>
      <c r="K46" s="130">
        <v>4.2326256682954702</v>
      </c>
      <c r="L46" s="129">
        <v>152.499</v>
      </c>
      <c r="M46" s="129">
        <v>6.0019999999999998</v>
      </c>
      <c r="N46" s="130">
        <v>12.165632381695399</v>
      </c>
      <c r="O46" s="130">
        <v>0.56939549699129399</v>
      </c>
    </row>
    <row r="47" spans="1:15" s="1" customFormat="1" ht="19.75" customHeight="1" x14ac:dyDescent="0.25">
      <c r="A47" s="131"/>
      <c r="B47" s="121" t="s">
        <v>163</v>
      </c>
      <c r="C47" s="121" t="s">
        <v>170</v>
      </c>
      <c r="D47" s="122">
        <v>135.49799999999999</v>
      </c>
      <c r="E47" s="122">
        <v>31.92</v>
      </c>
      <c r="F47" s="123">
        <v>6.9409980841537999</v>
      </c>
      <c r="G47" s="123">
        <v>1.9377472125047801</v>
      </c>
      <c r="H47" s="122">
        <v>117.08</v>
      </c>
      <c r="I47" s="122">
        <v>-18.417999999999999</v>
      </c>
      <c r="J47" s="123">
        <v>9.2676806655505608</v>
      </c>
      <c r="K47" s="123">
        <v>2.3266825813967502</v>
      </c>
      <c r="L47" s="122">
        <v>100.914</v>
      </c>
      <c r="M47" s="122">
        <v>-16.166</v>
      </c>
      <c r="N47" s="123">
        <v>8.0504306662103495</v>
      </c>
      <c r="O47" s="123">
        <v>-1.2172499993402099</v>
      </c>
    </row>
    <row r="48" spans="1:15" s="1" customFormat="1" ht="19.75" customHeight="1" x14ac:dyDescent="0.25">
      <c r="A48" s="131"/>
      <c r="B48" s="121" t="s">
        <v>164</v>
      </c>
      <c r="C48" s="121" t="s">
        <v>168</v>
      </c>
      <c r="D48" s="129">
        <v>876.40800000000002</v>
      </c>
      <c r="E48" s="129">
        <v>248.91499999999999</v>
      </c>
      <c r="F48" s="130">
        <v>44.8947309106929</v>
      </c>
      <c r="G48" s="130">
        <v>14.5841929663065</v>
      </c>
      <c r="H48" s="129">
        <v>182.08199999999999</v>
      </c>
      <c r="I48" s="129">
        <v>-694.32600000000002</v>
      </c>
      <c r="J48" s="130">
        <v>14.413032379097899</v>
      </c>
      <c r="K48" s="130">
        <v>-30.481698531595001</v>
      </c>
      <c r="L48" s="129">
        <v>239.91300000000001</v>
      </c>
      <c r="M48" s="129">
        <v>57.831000000000003</v>
      </c>
      <c r="N48" s="130">
        <v>19.139098365167602</v>
      </c>
      <c r="O48" s="132">
        <v>4.7260659860697496</v>
      </c>
    </row>
    <row r="49" spans="1:15" s="1" customFormat="1" ht="19.75" customHeight="1" x14ac:dyDescent="0.25">
      <c r="A49" s="131"/>
      <c r="B49" s="121" t="s">
        <v>165</v>
      </c>
      <c r="C49" s="121" t="s">
        <v>171</v>
      </c>
      <c r="D49" s="122">
        <v>88.411000000000001</v>
      </c>
      <c r="E49" s="122">
        <v>15.579000000000001</v>
      </c>
      <c r="F49" s="123">
        <v>4.5289272285799198</v>
      </c>
      <c r="G49" s="123">
        <v>1.01083682826382</v>
      </c>
      <c r="H49" s="122">
        <v>81.414000000000001</v>
      </c>
      <c r="I49" s="122">
        <v>-6.9969999999999999</v>
      </c>
      <c r="J49" s="123">
        <v>6.4444734686123404</v>
      </c>
      <c r="K49" s="123">
        <v>1.9155462400324299</v>
      </c>
      <c r="L49" s="122">
        <v>58.414000000000001</v>
      </c>
      <c r="M49" s="122">
        <v>-23</v>
      </c>
      <c r="N49" s="123">
        <v>4.6599862946272204</v>
      </c>
      <c r="O49" s="123">
        <v>-1.78448717398512</v>
      </c>
    </row>
    <row r="50" spans="1:15" s="1" customFormat="1" ht="19.75" customHeight="1" x14ac:dyDescent="0.25">
      <c r="A50" s="124" t="s">
        <v>153</v>
      </c>
      <c r="B50" s="57"/>
      <c r="C50" s="57"/>
      <c r="D50" s="125">
        <v>1952.14</v>
      </c>
      <c r="E50" s="125">
        <v>-118.074</v>
      </c>
      <c r="F50" s="126">
        <v>100</v>
      </c>
      <c r="G50" s="127"/>
      <c r="H50" s="125">
        <v>1263.3150000000001</v>
      </c>
      <c r="I50" s="125">
        <v>-688.82500000000005</v>
      </c>
      <c r="J50" s="126">
        <v>100</v>
      </c>
      <c r="K50" s="127"/>
      <c r="L50" s="125">
        <v>1253.5229999999999</v>
      </c>
      <c r="M50" s="125">
        <v>-9.7920000000000194</v>
      </c>
      <c r="N50" s="126">
        <v>100</v>
      </c>
      <c r="O50" s="127"/>
    </row>
    <row r="51" spans="1:15" s="1" customFormat="1" ht="11.15" customHeight="1" x14ac:dyDescent="0.25">
      <c r="A51" s="44"/>
      <c r="B51" s="44"/>
      <c r="C51" s="128"/>
      <c r="D51" s="44"/>
      <c r="E51" s="44"/>
      <c r="F51" s="128"/>
      <c r="G51" s="128"/>
      <c r="H51" s="44"/>
      <c r="I51" s="44"/>
      <c r="J51" s="128"/>
      <c r="K51" s="128"/>
      <c r="L51" s="44"/>
      <c r="M51" s="44"/>
      <c r="N51" s="128"/>
      <c r="O51" s="128"/>
    </row>
    <row r="52" spans="1:15" s="1" customFormat="1" ht="19.75" customHeight="1" x14ac:dyDescent="0.25">
      <c r="A52" s="120" t="s">
        <v>34</v>
      </c>
      <c r="B52" s="121" t="s">
        <v>152</v>
      </c>
      <c r="C52" s="121" t="s">
        <v>34</v>
      </c>
      <c r="D52" s="129">
        <v>150.40299999999999</v>
      </c>
      <c r="E52" s="129">
        <v>-54.122</v>
      </c>
      <c r="F52" s="130">
        <v>8.8496194857202699</v>
      </c>
      <c r="G52" s="130">
        <v>-3.1311059127146201</v>
      </c>
      <c r="H52" s="129">
        <v>171.696</v>
      </c>
      <c r="I52" s="129">
        <v>21.292999999999999</v>
      </c>
      <c r="J52" s="130">
        <v>8.3748835439703804</v>
      </c>
      <c r="K52" s="130">
        <v>-0.47473594174989098</v>
      </c>
      <c r="L52" s="129">
        <v>125.59399999999999</v>
      </c>
      <c r="M52" s="129">
        <v>-46.101999999999997</v>
      </c>
      <c r="N52" s="130">
        <v>5.6856723266556699</v>
      </c>
      <c r="O52" s="130">
        <v>-2.68921121731471</v>
      </c>
    </row>
    <row r="53" spans="1:15" s="1" customFormat="1" ht="19.75" customHeight="1" x14ac:dyDescent="0.25">
      <c r="A53" s="131"/>
      <c r="B53" s="121" t="s">
        <v>152</v>
      </c>
      <c r="C53" s="121" t="s">
        <v>172</v>
      </c>
      <c r="D53" s="122"/>
      <c r="E53" s="122"/>
      <c r="F53" s="123"/>
      <c r="G53" s="123"/>
      <c r="H53" s="122"/>
      <c r="I53" s="122"/>
      <c r="J53" s="123"/>
      <c r="K53" s="123"/>
      <c r="L53" s="122">
        <v>152.02500000000001</v>
      </c>
      <c r="M53" s="122">
        <v>152.02500000000001</v>
      </c>
      <c r="N53" s="123">
        <v>6.8822104197638998</v>
      </c>
      <c r="O53" s="123">
        <v>6.8822104197638998</v>
      </c>
    </row>
    <row r="54" spans="1:15" s="1" customFormat="1" ht="19.75" customHeight="1" x14ac:dyDescent="0.25">
      <c r="A54" s="131"/>
      <c r="B54" s="121" t="s">
        <v>152</v>
      </c>
      <c r="C54" s="121" t="s">
        <v>173</v>
      </c>
      <c r="D54" s="129">
        <v>155.06200000000001</v>
      </c>
      <c r="E54" s="129">
        <v>-36.182000000000002</v>
      </c>
      <c r="F54" s="130">
        <v>9.1237521638182493</v>
      </c>
      <c r="G54" s="130">
        <v>-2.0789949238154501</v>
      </c>
      <c r="H54" s="129">
        <v>186.76</v>
      </c>
      <c r="I54" s="129">
        <v>31.698</v>
      </c>
      <c r="J54" s="130">
        <v>9.1096662162887192</v>
      </c>
      <c r="K54" s="130">
        <v>-1.40859475295301E-2</v>
      </c>
      <c r="L54" s="129">
        <v>97.33</v>
      </c>
      <c r="M54" s="129">
        <v>-89.43</v>
      </c>
      <c r="N54" s="130">
        <v>4.4061538572972898</v>
      </c>
      <c r="O54" s="130">
        <v>-4.7035123589914303</v>
      </c>
    </row>
    <row r="55" spans="1:15" s="1" customFormat="1" ht="19.75" customHeight="1" x14ac:dyDescent="0.25">
      <c r="A55" s="131"/>
      <c r="B55" s="121" t="s">
        <v>159</v>
      </c>
      <c r="C55" s="121" t="s">
        <v>34</v>
      </c>
      <c r="D55" s="122">
        <v>289.00700000000001</v>
      </c>
      <c r="E55" s="122">
        <v>153.96299999999999</v>
      </c>
      <c r="F55" s="123">
        <v>17.004993109908401</v>
      </c>
      <c r="G55" s="123">
        <v>9.0943460950875501</v>
      </c>
      <c r="H55" s="122">
        <v>320.79399999999998</v>
      </c>
      <c r="I55" s="122">
        <v>31.786999999999999</v>
      </c>
      <c r="J55" s="123">
        <v>15.647495524674</v>
      </c>
      <c r="K55" s="123">
        <v>-1.35749758523439</v>
      </c>
      <c r="L55" s="122">
        <v>379.16899999999998</v>
      </c>
      <c r="M55" s="122">
        <v>58.375</v>
      </c>
      <c r="N55" s="123">
        <v>17.165077077135098</v>
      </c>
      <c r="O55" s="123">
        <v>1.5175815524610301</v>
      </c>
    </row>
    <row r="56" spans="1:15" s="1" customFormat="1" ht="19.75" customHeight="1" x14ac:dyDescent="0.25">
      <c r="A56" s="131"/>
      <c r="B56" s="121" t="s">
        <v>159</v>
      </c>
      <c r="C56" s="121" t="s">
        <v>172</v>
      </c>
      <c r="D56" s="129"/>
      <c r="E56" s="129"/>
      <c r="F56" s="130"/>
      <c r="G56" s="130"/>
      <c r="H56" s="129">
        <v>308.16000000000003</v>
      </c>
      <c r="I56" s="129">
        <v>308.16000000000003</v>
      </c>
      <c r="J56" s="130">
        <v>15.031241921244</v>
      </c>
      <c r="K56" s="130">
        <v>15.031241921244</v>
      </c>
      <c r="L56" s="129">
        <v>376.38099999999997</v>
      </c>
      <c r="M56" s="129">
        <v>68.221000000000004</v>
      </c>
      <c r="N56" s="130">
        <v>17.0388636079668</v>
      </c>
      <c r="O56" s="130">
        <v>2.0076216867228198</v>
      </c>
    </row>
    <row r="57" spans="1:15" s="1" customFormat="1" ht="19.75" customHeight="1" x14ac:dyDescent="0.25">
      <c r="A57" s="131"/>
      <c r="B57" s="121" t="s">
        <v>174</v>
      </c>
      <c r="C57" s="121" t="s">
        <v>173</v>
      </c>
      <c r="D57" s="122">
        <v>504.154</v>
      </c>
      <c r="E57" s="122">
        <v>-53.353999999999999</v>
      </c>
      <c r="F57" s="123">
        <v>29.6641095071496</v>
      </c>
      <c r="G57" s="123">
        <v>-2.9937575283259901</v>
      </c>
      <c r="H57" s="122">
        <v>402.28899999999999</v>
      </c>
      <c r="I57" s="122">
        <v>-101.86499999999999</v>
      </c>
      <c r="J57" s="123">
        <v>19.622609297947001</v>
      </c>
      <c r="K57" s="123">
        <v>-10.041500209202599</v>
      </c>
      <c r="L57" s="122">
        <v>417.59300000000002</v>
      </c>
      <c r="M57" s="122">
        <v>15.304</v>
      </c>
      <c r="N57" s="123">
        <v>18.9045413308368</v>
      </c>
      <c r="O57" s="123">
        <v>-0.71806796711012999</v>
      </c>
    </row>
    <row r="58" spans="1:15" s="1" customFormat="1" ht="19.75" customHeight="1" x14ac:dyDescent="0.25">
      <c r="A58" s="131"/>
      <c r="B58" s="121" t="s">
        <v>164</v>
      </c>
      <c r="C58" s="121" t="s">
        <v>34</v>
      </c>
      <c r="D58" s="129">
        <v>177.02600000000001</v>
      </c>
      <c r="E58" s="129">
        <v>39.881</v>
      </c>
      <c r="F58" s="130">
        <v>10.416100337620399</v>
      </c>
      <c r="G58" s="130">
        <v>2.3823803289742198</v>
      </c>
      <c r="H58" s="129">
        <v>208.893</v>
      </c>
      <c r="I58" s="129">
        <v>31.867000000000001</v>
      </c>
      <c r="J58" s="130">
        <v>10.189256291064501</v>
      </c>
      <c r="K58" s="130">
        <v>-0.22684404655590601</v>
      </c>
      <c r="L58" s="129">
        <v>235.72800000000001</v>
      </c>
      <c r="M58" s="129">
        <v>26.835000000000001</v>
      </c>
      <c r="N58" s="130">
        <v>10.6714665208361</v>
      </c>
      <c r="O58" s="130">
        <v>0.48221022977161898</v>
      </c>
    </row>
    <row r="59" spans="1:15" s="1" customFormat="1" ht="19.75" customHeight="1" x14ac:dyDescent="0.25">
      <c r="A59" s="131"/>
      <c r="B59" s="121" t="s">
        <v>164</v>
      </c>
      <c r="C59" s="121" t="s">
        <v>173</v>
      </c>
      <c r="D59" s="122">
        <v>98.998999999999995</v>
      </c>
      <c r="E59" s="122">
        <v>12.801</v>
      </c>
      <c r="F59" s="123">
        <v>5.8250399225202996</v>
      </c>
      <c r="G59" s="123">
        <v>0.775708212977261</v>
      </c>
      <c r="H59" s="122">
        <v>120.113</v>
      </c>
      <c r="I59" s="122">
        <v>21.114000000000001</v>
      </c>
      <c r="J59" s="123">
        <v>5.8587991980996303</v>
      </c>
      <c r="K59" s="123">
        <v>3.3759275579328098E-2</v>
      </c>
      <c r="L59" s="122">
        <v>120.861</v>
      </c>
      <c r="M59" s="122">
        <v>0.747999999999996</v>
      </c>
      <c r="N59" s="123">
        <v>5.47140821274846</v>
      </c>
      <c r="O59" s="123">
        <v>-0.387390985351168</v>
      </c>
    </row>
    <row r="60" spans="1:15" s="1" customFormat="1" ht="19.75" customHeight="1" x14ac:dyDescent="0.25">
      <c r="A60" s="131"/>
      <c r="B60" s="121" t="s">
        <v>165</v>
      </c>
      <c r="C60" s="121" t="s">
        <v>173</v>
      </c>
      <c r="D60" s="129">
        <v>137.19800000000001</v>
      </c>
      <c r="E60" s="129">
        <v>-53.228999999999999</v>
      </c>
      <c r="F60" s="130">
        <v>8.0726454538928696</v>
      </c>
      <c r="G60" s="130">
        <v>-3.0822431682695099</v>
      </c>
      <c r="H60" s="129">
        <v>158.11099999999999</v>
      </c>
      <c r="I60" s="129">
        <v>20.913</v>
      </c>
      <c r="J60" s="130">
        <v>7.7122426382717197</v>
      </c>
      <c r="K60" s="130">
        <v>-0.360402815621157</v>
      </c>
      <c r="L60" s="129">
        <v>154.828</v>
      </c>
      <c r="M60" s="129">
        <v>-3.2829999999999999</v>
      </c>
      <c r="N60" s="130">
        <v>7.0091029427476101</v>
      </c>
      <c r="O60" s="130">
        <v>-0.70313969552410605</v>
      </c>
    </row>
    <row r="61" spans="1:15" s="1" customFormat="1" ht="19.75" customHeight="1" x14ac:dyDescent="0.25">
      <c r="A61" s="131"/>
      <c r="B61" s="121" t="s">
        <v>166</v>
      </c>
      <c r="C61" s="121" t="s">
        <v>173</v>
      </c>
      <c r="D61" s="122">
        <v>187.69300000000001</v>
      </c>
      <c r="E61" s="122">
        <v>-17.332999999999998</v>
      </c>
      <c r="F61" s="123">
        <v>11.043740019369899</v>
      </c>
      <c r="G61" s="123">
        <v>-0.96633310391335303</v>
      </c>
      <c r="H61" s="122">
        <v>173.31399999999999</v>
      </c>
      <c r="I61" s="122">
        <v>-14.379</v>
      </c>
      <c r="J61" s="123">
        <v>8.4538053684400492</v>
      </c>
      <c r="K61" s="123">
        <v>-2.58993465092987</v>
      </c>
      <c r="L61" s="122">
        <v>149.447</v>
      </c>
      <c r="M61" s="122">
        <v>-23.867000000000001</v>
      </c>
      <c r="N61" s="123">
        <v>6.7655037040122101</v>
      </c>
      <c r="O61" s="123">
        <v>-1.6883016644278399</v>
      </c>
    </row>
    <row r="62" spans="1:15" s="1" customFormat="1" ht="19.75" customHeight="1" x14ac:dyDescent="0.25">
      <c r="A62" s="124" t="s">
        <v>153</v>
      </c>
      <c r="B62" s="57"/>
      <c r="C62" s="57"/>
      <c r="D62" s="125">
        <v>1699.5419999999999</v>
      </c>
      <c r="E62" s="125">
        <v>-7.57499999999997</v>
      </c>
      <c r="F62" s="126">
        <v>100</v>
      </c>
      <c r="G62" s="127"/>
      <c r="H62" s="125">
        <v>2050.13</v>
      </c>
      <c r="I62" s="125">
        <v>350.58800000000002</v>
      </c>
      <c r="J62" s="126">
        <v>100</v>
      </c>
      <c r="K62" s="127"/>
      <c r="L62" s="125">
        <v>2208.9560000000001</v>
      </c>
      <c r="M62" s="125">
        <v>158.82599999999999</v>
      </c>
      <c r="N62" s="126">
        <v>99.999999999999901</v>
      </c>
      <c r="O62" s="127"/>
    </row>
    <row r="63" spans="1:15" s="1" customFormat="1" ht="11.15" customHeight="1" x14ac:dyDescent="0.25">
      <c r="A63" s="44"/>
      <c r="B63" s="44"/>
      <c r="C63" s="128"/>
      <c r="D63" s="44"/>
      <c r="E63" s="44"/>
      <c r="F63" s="128"/>
      <c r="G63" s="128"/>
      <c r="H63" s="44"/>
      <c r="I63" s="44"/>
      <c r="J63" s="128"/>
      <c r="K63" s="128"/>
      <c r="L63" s="44"/>
      <c r="M63" s="44"/>
      <c r="N63" s="128"/>
      <c r="O63" s="128"/>
    </row>
    <row r="64" spans="1:15" s="1" customFormat="1" ht="19.75" customHeight="1" x14ac:dyDescent="0.25">
      <c r="A64" s="120" t="s">
        <v>35</v>
      </c>
      <c r="B64" s="121" t="s">
        <v>152</v>
      </c>
      <c r="C64" s="121" t="s">
        <v>35</v>
      </c>
      <c r="D64" s="129">
        <v>677.16899999999998</v>
      </c>
      <c r="E64" s="129">
        <v>34.634</v>
      </c>
      <c r="F64" s="130">
        <v>21.481784376711001</v>
      </c>
      <c r="G64" s="130">
        <v>-4.9625969613635004</v>
      </c>
      <c r="H64" s="129">
        <v>214.197</v>
      </c>
      <c r="I64" s="129">
        <v>-462.97199999999998</v>
      </c>
      <c r="J64" s="130">
        <v>7.2572816931997099</v>
      </c>
      <c r="K64" s="130">
        <v>-14.2245026835113</v>
      </c>
      <c r="L64" s="129">
        <v>154.33199999999999</v>
      </c>
      <c r="M64" s="129">
        <v>-59.865000000000002</v>
      </c>
      <c r="N64" s="130">
        <v>5.1643222337370096</v>
      </c>
      <c r="O64" s="130">
        <v>-2.0929594594626999</v>
      </c>
    </row>
    <row r="65" spans="1:15" s="1" customFormat="1" ht="19.75" customHeight="1" x14ac:dyDescent="0.25">
      <c r="A65" s="131"/>
      <c r="B65" s="121" t="s">
        <v>159</v>
      </c>
      <c r="C65" s="121" t="s">
        <v>175</v>
      </c>
      <c r="D65" s="122">
        <v>166.64699999999999</v>
      </c>
      <c r="E65" s="122">
        <v>14.836</v>
      </c>
      <c r="F65" s="123">
        <v>5.2865310151908398</v>
      </c>
      <c r="G65" s="123">
        <v>-0.96145232472750397</v>
      </c>
      <c r="H65" s="122">
        <v>182.81299999999999</v>
      </c>
      <c r="I65" s="122">
        <v>16.166</v>
      </c>
      <c r="J65" s="123">
        <v>6.1939496733330497</v>
      </c>
      <c r="K65" s="123">
        <v>0.90741865814220501</v>
      </c>
      <c r="L65" s="122">
        <v>162.56299999999999</v>
      </c>
      <c r="M65" s="122">
        <v>-20.25</v>
      </c>
      <c r="N65" s="123">
        <v>5.4397514143728403</v>
      </c>
      <c r="O65" s="123">
        <v>-0.75419825896020298</v>
      </c>
    </row>
    <row r="66" spans="1:15" s="1" customFormat="1" ht="19.75" customHeight="1" x14ac:dyDescent="0.25">
      <c r="A66" s="131"/>
      <c r="B66" s="121" t="s">
        <v>161</v>
      </c>
      <c r="C66" s="121" t="s">
        <v>175</v>
      </c>
      <c r="D66" s="129">
        <v>224.12100000000001</v>
      </c>
      <c r="E66" s="129">
        <v>-64.540999999999997</v>
      </c>
      <c r="F66" s="130">
        <v>7.1097746593433202</v>
      </c>
      <c r="G66" s="130">
        <v>-4.7704933506659</v>
      </c>
      <c r="H66" s="129">
        <v>168.72800000000001</v>
      </c>
      <c r="I66" s="129">
        <v>-55.393000000000001</v>
      </c>
      <c r="J66" s="130">
        <v>5.7167309790996104</v>
      </c>
      <c r="K66" s="130">
        <v>-1.3930436802437001</v>
      </c>
      <c r="L66" s="129">
        <v>154.36000000000001</v>
      </c>
      <c r="M66" s="129">
        <v>-14.368</v>
      </c>
      <c r="N66" s="130">
        <v>5.1652591815025097</v>
      </c>
      <c r="O66" s="130">
        <v>-0.55147179759710896</v>
      </c>
    </row>
    <row r="67" spans="1:15" s="1" customFormat="1" ht="19.75" customHeight="1" x14ac:dyDescent="0.25">
      <c r="A67" s="131"/>
      <c r="B67" s="121" t="s">
        <v>154</v>
      </c>
      <c r="C67" s="121" t="s">
        <v>175</v>
      </c>
      <c r="D67" s="122">
        <v>245.661</v>
      </c>
      <c r="E67" s="122">
        <v>20.081</v>
      </c>
      <c r="F67" s="123">
        <v>7.7930865585506899</v>
      </c>
      <c r="G67" s="123">
        <v>-1.4909579561338899</v>
      </c>
      <c r="H67" s="122">
        <v>229.59899999999999</v>
      </c>
      <c r="I67" s="122">
        <v>-16.062000000000001</v>
      </c>
      <c r="J67" s="123">
        <v>7.77912211411439</v>
      </c>
      <c r="K67" s="123">
        <v>-1.3964444436302501E-2</v>
      </c>
      <c r="L67" s="122">
        <v>199.613</v>
      </c>
      <c r="M67" s="122">
        <v>-29.986000000000001</v>
      </c>
      <c r="N67" s="123">
        <v>6.6795340826461498</v>
      </c>
      <c r="O67" s="123">
        <v>-1.09958803146824</v>
      </c>
    </row>
    <row r="68" spans="1:15" s="1" customFormat="1" ht="19.75" customHeight="1" x14ac:dyDescent="0.25">
      <c r="A68" s="131"/>
      <c r="B68" s="121" t="s">
        <v>163</v>
      </c>
      <c r="C68" s="121" t="s">
        <v>176</v>
      </c>
      <c r="D68" s="129">
        <v>291.41399999999999</v>
      </c>
      <c r="E68" s="129">
        <v>291.41399999999999</v>
      </c>
      <c r="F68" s="130">
        <v>9.2445057472431102</v>
      </c>
      <c r="G68" s="130">
        <v>9.2445057472431102</v>
      </c>
      <c r="H68" s="129">
        <v>204.411</v>
      </c>
      <c r="I68" s="129">
        <v>-87.003</v>
      </c>
      <c r="J68" s="130">
        <v>6.9257188858324099</v>
      </c>
      <c r="K68" s="130">
        <v>-2.3187868614106999</v>
      </c>
      <c r="L68" s="129">
        <v>218.86199999999999</v>
      </c>
      <c r="M68" s="129">
        <v>14.451000000000001</v>
      </c>
      <c r="N68" s="130">
        <v>7.3236522090049299</v>
      </c>
      <c r="O68" s="130">
        <v>0.397933323172522</v>
      </c>
    </row>
    <row r="69" spans="1:15" s="1" customFormat="1" ht="19.75" customHeight="1" x14ac:dyDescent="0.25">
      <c r="A69" s="131"/>
      <c r="B69" s="121" t="s">
        <v>164</v>
      </c>
      <c r="C69" s="121" t="s">
        <v>35</v>
      </c>
      <c r="D69" s="122"/>
      <c r="E69" s="122"/>
      <c r="F69" s="123"/>
      <c r="G69" s="123"/>
      <c r="H69" s="122">
        <v>641.42399999999998</v>
      </c>
      <c r="I69" s="122">
        <v>641.42399999999998</v>
      </c>
      <c r="J69" s="123">
        <v>21.732305554134399</v>
      </c>
      <c r="K69" s="123">
        <v>21.732305554134399</v>
      </c>
      <c r="L69" s="122">
        <v>646.80999999999995</v>
      </c>
      <c r="M69" s="122">
        <v>5.3860000000000596</v>
      </c>
      <c r="N69" s="123">
        <v>21.643828007175699</v>
      </c>
      <c r="O69" s="123">
        <v>-8.8477546958738898E-2</v>
      </c>
    </row>
    <row r="70" spans="1:15" s="1" customFormat="1" ht="19.75" customHeight="1" x14ac:dyDescent="0.25">
      <c r="A70" s="131"/>
      <c r="B70" s="121" t="s">
        <v>165</v>
      </c>
      <c r="C70" s="121" t="s">
        <v>175</v>
      </c>
      <c r="D70" s="129">
        <v>131.58099999999999</v>
      </c>
      <c r="E70" s="129">
        <v>-22.082000000000001</v>
      </c>
      <c r="F70" s="130">
        <v>4.1741347729621596</v>
      </c>
      <c r="G70" s="130">
        <v>-2.1500700867770699</v>
      </c>
      <c r="H70" s="129">
        <v>140.446</v>
      </c>
      <c r="I70" s="129">
        <v>8.8650000000000002</v>
      </c>
      <c r="J70" s="130">
        <v>4.7584988803910697</v>
      </c>
      <c r="K70" s="130">
        <v>0.58436410742890599</v>
      </c>
      <c r="L70" s="129">
        <v>127.749</v>
      </c>
      <c r="M70" s="129">
        <v>-12.696999999999999</v>
      </c>
      <c r="N70" s="130">
        <v>4.2747907176584796</v>
      </c>
      <c r="O70" s="130">
        <v>-0.48370816273258599</v>
      </c>
    </row>
    <row r="71" spans="1:15" s="1" customFormat="1" ht="19.75" customHeight="1" x14ac:dyDescent="0.25">
      <c r="A71" s="131"/>
      <c r="B71" s="121" t="s">
        <v>155</v>
      </c>
      <c r="C71" s="121" t="s">
        <v>177</v>
      </c>
      <c r="D71" s="122">
        <v>771.37199999999996</v>
      </c>
      <c r="E71" s="122">
        <v>98.643000000000001</v>
      </c>
      <c r="F71" s="123">
        <v>24.470179494679101</v>
      </c>
      <c r="G71" s="123">
        <v>-3.2168760169763599</v>
      </c>
      <c r="H71" s="122">
        <v>514.58100000000002</v>
      </c>
      <c r="I71" s="122">
        <v>-256.791</v>
      </c>
      <c r="J71" s="123">
        <v>17.434694561400899</v>
      </c>
      <c r="K71" s="123">
        <v>-7.0354849332781599</v>
      </c>
      <c r="L71" s="122">
        <v>549.41300000000001</v>
      </c>
      <c r="M71" s="122">
        <v>34.832000000000001</v>
      </c>
      <c r="N71" s="123">
        <v>18.384688667315601</v>
      </c>
      <c r="O71" s="123">
        <v>0.94999410591465505</v>
      </c>
    </row>
    <row r="72" spans="1:15" s="1" customFormat="1" ht="19.75" customHeight="1" x14ac:dyDescent="0.25">
      <c r="A72" s="131"/>
      <c r="B72" s="121" t="s">
        <v>178</v>
      </c>
      <c r="C72" s="121" t="s">
        <v>177</v>
      </c>
      <c r="D72" s="129">
        <v>389.74799999999999</v>
      </c>
      <c r="E72" s="129">
        <v>94.968000000000004</v>
      </c>
      <c r="F72" s="130">
        <v>12.3639482865494</v>
      </c>
      <c r="G72" s="130">
        <v>0.23188586063080199</v>
      </c>
      <c r="H72" s="129">
        <v>451.697</v>
      </c>
      <c r="I72" s="129">
        <v>61.948999999999998</v>
      </c>
      <c r="J72" s="130">
        <v>15.3041002860602</v>
      </c>
      <c r="K72" s="130">
        <v>2.9401519995107499</v>
      </c>
      <c r="L72" s="129">
        <v>460.279</v>
      </c>
      <c r="M72" s="129">
        <v>8.5819999999999101</v>
      </c>
      <c r="N72" s="130">
        <v>15.4020493055377</v>
      </c>
      <c r="O72" s="130">
        <v>9.7949019477495E-2</v>
      </c>
    </row>
    <row r="73" spans="1:15" s="1" customFormat="1" ht="19.75" customHeight="1" x14ac:dyDescent="0.25">
      <c r="A73" s="131"/>
      <c r="B73" s="121" t="s">
        <v>179</v>
      </c>
      <c r="C73" s="121" t="s">
        <v>180</v>
      </c>
      <c r="D73" s="122">
        <v>254.58099999999999</v>
      </c>
      <c r="E73" s="122">
        <v>254.58099999999999</v>
      </c>
      <c r="F73" s="123">
        <v>8.0760550887702696</v>
      </c>
      <c r="G73" s="123">
        <v>8.0760550887702696</v>
      </c>
      <c r="H73" s="122">
        <v>203.58099999999999</v>
      </c>
      <c r="I73" s="122">
        <v>-51</v>
      </c>
      <c r="J73" s="123">
        <v>6.8975973724342099</v>
      </c>
      <c r="K73" s="123">
        <v>-1.1784577163360599</v>
      </c>
      <c r="L73" s="122">
        <v>314.44600000000003</v>
      </c>
      <c r="M73" s="122">
        <v>110.86499999999999</v>
      </c>
      <c r="N73" s="123">
        <v>10.522124181049101</v>
      </c>
      <c r="O73" s="132">
        <v>3.6245268086148799</v>
      </c>
    </row>
    <row r="74" spans="1:15" s="1" customFormat="1" ht="19.75" customHeight="1" x14ac:dyDescent="0.25">
      <c r="A74" s="124" t="s">
        <v>153</v>
      </c>
      <c r="B74" s="57"/>
      <c r="C74" s="57"/>
      <c r="D74" s="125">
        <v>3152.2939999999999</v>
      </c>
      <c r="E74" s="125">
        <v>722.53399999999999</v>
      </c>
      <c r="F74" s="126">
        <v>99.999999999999901</v>
      </c>
      <c r="G74" s="127"/>
      <c r="H74" s="125">
        <v>2951.4769999999999</v>
      </c>
      <c r="I74" s="125">
        <v>-200.81700000000001</v>
      </c>
      <c r="J74" s="126">
        <v>100</v>
      </c>
      <c r="K74" s="127"/>
      <c r="L74" s="125">
        <v>2988.4270000000001</v>
      </c>
      <c r="M74" s="125">
        <v>36.950000000000003</v>
      </c>
      <c r="N74" s="126">
        <v>99.999999999999901</v>
      </c>
      <c r="O74" s="127"/>
    </row>
    <row r="75" spans="1:15" s="1" customFormat="1" ht="11.15" customHeight="1" x14ac:dyDescent="0.25">
      <c r="A75" s="44"/>
      <c r="B75" s="44"/>
      <c r="C75" s="128"/>
      <c r="D75" s="44"/>
      <c r="E75" s="44"/>
      <c r="F75" s="128"/>
      <c r="G75" s="128"/>
      <c r="H75" s="44"/>
      <c r="I75" s="44"/>
      <c r="J75" s="128"/>
      <c r="K75" s="128"/>
      <c r="L75" s="44"/>
      <c r="M75" s="44"/>
      <c r="N75" s="128"/>
      <c r="O75" s="128"/>
    </row>
    <row r="76" spans="1:15" s="1" customFormat="1" ht="19.75" customHeight="1" x14ac:dyDescent="0.25">
      <c r="A76" s="120" t="s">
        <v>38</v>
      </c>
      <c r="B76" s="121" t="s">
        <v>152</v>
      </c>
      <c r="C76" s="121" t="s">
        <v>38</v>
      </c>
      <c r="D76" s="129">
        <v>168.179</v>
      </c>
      <c r="E76" s="129">
        <v>35.598999999999997</v>
      </c>
      <c r="F76" s="130">
        <v>47.284060301733597</v>
      </c>
      <c r="G76" s="130">
        <v>-0.18818071889452201</v>
      </c>
      <c r="H76" s="129">
        <v>139.578</v>
      </c>
      <c r="I76" s="129">
        <v>-28.600999999999999</v>
      </c>
      <c r="J76" s="130">
        <v>34.201576068845199</v>
      </c>
      <c r="K76" s="130">
        <v>-13.082484232888399</v>
      </c>
      <c r="L76" s="129">
        <v>119.779</v>
      </c>
      <c r="M76" s="129">
        <v>-19.798999999999999</v>
      </c>
      <c r="N76" s="130">
        <v>31.713658592122101</v>
      </c>
      <c r="O76" s="130">
        <v>-2.48791747672312</v>
      </c>
    </row>
    <row r="77" spans="1:15" s="1" customFormat="1" ht="19.75" customHeight="1" x14ac:dyDescent="0.25">
      <c r="A77" s="131"/>
      <c r="B77" s="121" t="s">
        <v>161</v>
      </c>
      <c r="C77" s="121" t="s">
        <v>181</v>
      </c>
      <c r="D77" s="122">
        <v>187.499</v>
      </c>
      <c r="E77" s="122">
        <v>40.799999999999997</v>
      </c>
      <c r="F77" s="123">
        <v>52.715939698266403</v>
      </c>
      <c r="G77" s="123">
        <v>0.18818071889452201</v>
      </c>
      <c r="H77" s="122">
        <v>268.52600000000001</v>
      </c>
      <c r="I77" s="122">
        <v>81.027000000000001</v>
      </c>
      <c r="J77" s="123">
        <v>65.798423931154801</v>
      </c>
      <c r="K77" s="123">
        <v>13.082484232888399</v>
      </c>
      <c r="L77" s="122">
        <v>257.91000000000003</v>
      </c>
      <c r="M77" s="122">
        <v>-10.616</v>
      </c>
      <c r="N77" s="123">
        <v>68.286341407877899</v>
      </c>
      <c r="O77" s="123">
        <v>2.4879174767230801</v>
      </c>
    </row>
    <row r="78" spans="1:15" s="1" customFormat="1" ht="19.75" customHeight="1" x14ac:dyDescent="0.25">
      <c r="A78" s="124" t="s">
        <v>153</v>
      </c>
      <c r="B78" s="57"/>
      <c r="C78" s="57"/>
      <c r="D78" s="125">
        <v>355.678</v>
      </c>
      <c r="E78" s="125">
        <v>76.399000000000001</v>
      </c>
      <c r="F78" s="126">
        <v>100</v>
      </c>
      <c r="G78" s="127"/>
      <c r="H78" s="125">
        <v>408.10399999999998</v>
      </c>
      <c r="I78" s="125">
        <v>52.426000000000002</v>
      </c>
      <c r="J78" s="126">
        <v>100</v>
      </c>
      <c r="K78" s="127"/>
      <c r="L78" s="125">
        <v>377.68900000000002</v>
      </c>
      <c r="M78" s="125">
        <v>-30.414999999999999</v>
      </c>
      <c r="N78" s="126">
        <v>100</v>
      </c>
      <c r="O78" s="127"/>
    </row>
    <row r="79" spans="1:15" s="1" customFormat="1" ht="11.15" customHeight="1" x14ac:dyDescent="0.25">
      <c r="A79" s="44"/>
      <c r="B79" s="44"/>
      <c r="C79" s="128"/>
      <c r="D79" s="44"/>
      <c r="E79" s="44"/>
      <c r="F79" s="128"/>
      <c r="G79" s="128"/>
      <c r="H79" s="44"/>
      <c r="I79" s="44"/>
      <c r="J79" s="128"/>
      <c r="K79" s="128"/>
      <c r="L79" s="44"/>
      <c r="M79" s="44"/>
      <c r="N79" s="128"/>
      <c r="O79" s="128"/>
    </row>
    <row r="80" spans="1:15" s="1" customFormat="1" ht="19.75" customHeight="1" x14ac:dyDescent="0.25">
      <c r="A80" s="120" t="s">
        <v>39</v>
      </c>
      <c r="B80" s="121" t="s">
        <v>152</v>
      </c>
      <c r="C80" s="121" t="s">
        <v>39</v>
      </c>
      <c r="D80" s="129">
        <v>332.863</v>
      </c>
      <c r="E80" s="129">
        <v>-26.515000000000001</v>
      </c>
      <c r="F80" s="130">
        <v>100</v>
      </c>
      <c r="G80" s="130">
        <v>0</v>
      </c>
      <c r="H80" s="129">
        <v>90.915000000000006</v>
      </c>
      <c r="I80" s="129">
        <v>-241.94800000000001</v>
      </c>
      <c r="J80" s="130">
        <v>100</v>
      </c>
      <c r="K80" s="130">
        <v>0</v>
      </c>
      <c r="L80" s="129">
        <v>77.331999999999994</v>
      </c>
      <c r="M80" s="129">
        <v>-13.583</v>
      </c>
      <c r="N80" s="130">
        <v>100</v>
      </c>
      <c r="O80" s="130">
        <v>0</v>
      </c>
    </row>
    <row r="81" spans="1:15" s="1" customFormat="1" ht="19.75" customHeight="1" x14ac:dyDescent="0.25">
      <c r="A81" s="124" t="s">
        <v>153</v>
      </c>
      <c r="B81" s="57"/>
      <c r="C81" s="57"/>
      <c r="D81" s="125">
        <v>332.863</v>
      </c>
      <c r="E81" s="125">
        <v>-26.515000000000001</v>
      </c>
      <c r="F81" s="126">
        <v>100</v>
      </c>
      <c r="G81" s="127"/>
      <c r="H81" s="125">
        <v>90.915000000000006</v>
      </c>
      <c r="I81" s="125">
        <v>-241.94800000000001</v>
      </c>
      <c r="J81" s="126">
        <v>100</v>
      </c>
      <c r="K81" s="127"/>
      <c r="L81" s="125">
        <v>77.331999999999994</v>
      </c>
      <c r="M81" s="125">
        <v>-13.583</v>
      </c>
      <c r="N81" s="126">
        <v>100</v>
      </c>
      <c r="O81" s="127"/>
    </row>
    <row r="82" spans="1:15" s="1" customFormat="1" ht="11.15" customHeight="1" x14ac:dyDescent="0.25">
      <c r="A82" s="44"/>
      <c r="B82" s="44"/>
      <c r="C82" s="128"/>
      <c r="D82" s="44"/>
      <c r="E82" s="44"/>
      <c r="F82" s="128"/>
      <c r="G82" s="128"/>
      <c r="H82" s="44"/>
      <c r="I82" s="44"/>
      <c r="J82" s="128"/>
      <c r="K82" s="128"/>
      <c r="L82" s="44"/>
      <c r="M82" s="44"/>
      <c r="N82" s="128"/>
      <c r="O82" s="128"/>
    </row>
    <row r="83" spans="1:15" s="1" customFormat="1" ht="19.75" customHeight="1" x14ac:dyDescent="0.25">
      <c r="A83" s="120" t="s">
        <v>40</v>
      </c>
      <c r="B83" s="121" t="s">
        <v>152</v>
      </c>
      <c r="C83" s="121" t="s">
        <v>40</v>
      </c>
      <c r="D83" s="122">
        <v>325.39299999999997</v>
      </c>
      <c r="E83" s="122">
        <v>-12.069000000000001</v>
      </c>
      <c r="F83" s="123">
        <v>23.3024274719617</v>
      </c>
      <c r="G83" s="123">
        <v>-1.0387889757536399</v>
      </c>
      <c r="H83" s="122">
        <v>379.09399999999999</v>
      </c>
      <c r="I83" s="122">
        <v>53.701000000000001</v>
      </c>
      <c r="J83" s="123">
        <v>25.303162177748298</v>
      </c>
      <c r="K83" s="123">
        <v>2.00073470578669</v>
      </c>
      <c r="L83" s="122">
        <v>339.53199999999998</v>
      </c>
      <c r="M83" s="122">
        <v>-39.561999999999998</v>
      </c>
      <c r="N83" s="123">
        <v>25.2418941754336</v>
      </c>
      <c r="O83" s="123">
        <v>-6.1268002314747598E-2</v>
      </c>
    </row>
    <row r="84" spans="1:15" s="1" customFormat="1" ht="19.75" customHeight="1" x14ac:dyDescent="0.25">
      <c r="A84" s="131"/>
      <c r="B84" s="121" t="s">
        <v>174</v>
      </c>
      <c r="C84" s="121" t="s">
        <v>40</v>
      </c>
      <c r="D84" s="129">
        <v>346.85599999999999</v>
      </c>
      <c r="E84" s="129">
        <v>26.093</v>
      </c>
      <c r="F84" s="130">
        <v>24.839461153788601</v>
      </c>
      <c r="G84" s="130">
        <v>1.7027476529544301</v>
      </c>
      <c r="H84" s="129">
        <v>311.45999999999998</v>
      </c>
      <c r="I84" s="129">
        <v>-35.396000000000001</v>
      </c>
      <c r="J84" s="130">
        <v>20.788835729084301</v>
      </c>
      <c r="K84" s="130">
        <v>-4.0506254247042497</v>
      </c>
      <c r="L84" s="129">
        <v>294.99299999999999</v>
      </c>
      <c r="M84" s="129">
        <v>-16.466999999999999</v>
      </c>
      <c r="N84" s="130">
        <v>21.930722548960599</v>
      </c>
      <c r="O84" s="130">
        <v>1.14188681987623</v>
      </c>
    </row>
    <row r="85" spans="1:15" s="1" customFormat="1" ht="19.75" customHeight="1" x14ac:dyDescent="0.25">
      <c r="A85" s="131"/>
      <c r="B85" s="121" t="s">
        <v>164</v>
      </c>
      <c r="C85" s="121" t="s">
        <v>40</v>
      </c>
      <c r="D85" s="122">
        <v>359.197</v>
      </c>
      <c r="E85" s="122">
        <v>22.216999999999999</v>
      </c>
      <c r="F85" s="123">
        <v>25.723239407873599</v>
      </c>
      <c r="G85" s="123">
        <v>1.4167897378334</v>
      </c>
      <c r="H85" s="122">
        <v>390.74700000000001</v>
      </c>
      <c r="I85" s="122">
        <v>31.55</v>
      </c>
      <c r="J85" s="123">
        <v>26.080958051218499</v>
      </c>
      <c r="K85" s="123">
        <v>0.35771864334494202</v>
      </c>
      <c r="L85" s="122">
        <v>306.91199999999998</v>
      </c>
      <c r="M85" s="122">
        <v>-83.834999999999994</v>
      </c>
      <c r="N85" s="123">
        <v>22.816819107391002</v>
      </c>
      <c r="O85" s="132">
        <v>-3.2641389438275401</v>
      </c>
    </row>
    <row r="86" spans="1:15" s="1" customFormat="1" ht="19.75" customHeight="1" x14ac:dyDescent="0.25">
      <c r="A86" s="131"/>
      <c r="B86" s="121" t="s">
        <v>164</v>
      </c>
      <c r="C86" s="121" t="s">
        <v>182</v>
      </c>
      <c r="D86" s="129">
        <v>94.831999999999994</v>
      </c>
      <c r="E86" s="129">
        <v>-9.6999999999999993</v>
      </c>
      <c r="F86" s="130">
        <v>6.7912210834930899</v>
      </c>
      <c r="G86" s="130">
        <v>-0.74869759686966098</v>
      </c>
      <c r="H86" s="129">
        <v>111.496</v>
      </c>
      <c r="I86" s="129">
        <v>16.664000000000001</v>
      </c>
      <c r="J86" s="130">
        <v>7.4419573250176203</v>
      </c>
      <c r="K86" s="130">
        <v>0.65073624152453002</v>
      </c>
      <c r="L86" s="129">
        <v>126.929</v>
      </c>
      <c r="M86" s="129">
        <v>15.433</v>
      </c>
      <c r="N86" s="130">
        <v>9.4363075815935193</v>
      </c>
      <c r="O86" s="130">
        <v>1.9943502565758999</v>
      </c>
    </row>
    <row r="87" spans="1:15" s="1" customFormat="1" ht="19.75" customHeight="1" x14ac:dyDescent="0.25">
      <c r="A87" s="131"/>
      <c r="B87" s="121" t="s">
        <v>179</v>
      </c>
      <c r="C87" s="121" t="s">
        <v>40</v>
      </c>
      <c r="D87" s="122">
        <v>73.864999999999995</v>
      </c>
      <c r="E87" s="122">
        <v>5.6669999999999998</v>
      </c>
      <c r="F87" s="123">
        <v>5.28970753893429</v>
      </c>
      <c r="G87" s="123">
        <v>0.370569149126592</v>
      </c>
      <c r="H87" s="122">
        <v>66.831999999999994</v>
      </c>
      <c r="I87" s="122">
        <v>-7.0330000000000004</v>
      </c>
      <c r="J87" s="123">
        <v>4.4607958307524704</v>
      </c>
      <c r="K87" s="123">
        <v>-0.82891170818182403</v>
      </c>
      <c r="L87" s="122">
        <v>56.499000000000002</v>
      </c>
      <c r="M87" s="122">
        <v>-10.333</v>
      </c>
      <c r="N87" s="123">
        <v>4.2003162559576799</v>
      </c>
      <c r="O87" s="123">
        <v>-0.260479574794793</v>
      </c>
    </row>
    <row r="88" spans="1:15" s="1" customFormat="1" ht="19.75" customHeight="1" x14ac:dyDescent="0.25">
      <c r="A88" s="131"/>
      <c r="B88" s="121" t="s">
        <v>157</v>
      </c>
      <c r="C88" s="121" t="s">
        <v>183</v>
      </c>
      <c r="D88" s="129">
        <v>43.165999999999997</v>
      </c>
      <c r="E88" s="129">
        <v>-7.8659999999999997</v>
      </c>
      <c r="F88" s="130">
        <v>3.0912545268481399</v>
      </c>
      <c r="G88" s="130">
        <v>-0.58969609206541795</v>
      </c>
      <c r="H88" s="129">
        <v>45.081000000000003</v>
      </c>
      <c r="I88" s="129">
        <v>1.915</v>
      </c>
      <c r="J88" s="130">
        <v>3.0089947457228901</v>
      </c>
      <c r="K88" s="130">
        <v>-8.2259781125248593E-2</v>
      </c>
      <c r="L88" s="129">
        <v>42.75</v>
      </c>
      <c r="M88" s="129">
        <v>-2.331</v>
      </c>
      <c r="N88" s="130">
        <v>3.1781716480325399</v>
      </c>
      <c r="O88" s="130">
        <v>0.16917690230965399</v>
      </c>
    </row>
    <row r="89" spans="1:15" s="1" customFormat="1" ht="19.75" customHeight="1" x14ac:dyDescent="0.25">
      <c r="A89" s="131"/>
      <c r="B89" s="121" t="s">
        <v>157</v>
      </c>
      <c r="C89" s="121" t="s">
        <v>184</v>
      </c>
      <c r="D89" s="122">
        <v>153.08199999999999</v>
      </c>
      <c r="E89" s="122">
        <v>-14.332000000000001</v>
      </c>
      <c r="F89" s="123">
        <v>10.9626888171007</v>
      </c>
      <c r="G89" s="123">
        <v>-1.1129238752256101</v>
      </c>
      <c r="H89" s="122">
        <v>193.49799999999999</v>
      </c>
      <c r="I89" s="122">
        <v>40.415999999999997</v>
      </c>
      <c r="J89" s="123">
        <v>12.9152961404558</v>
      </c>
      <c r="K89" s="123">
        <v>1.95260732335514</v>
      </c>
      <c r="L89" s="122">
        <v>177.49799999999999</v>
      </c>
      <c r="M89" s="122">
        <v>-16</v>
      </c>
      <c r="N89" s="123">
        <v>13.195768682631099</v>
      </c>
      <c r="O89" s="123">
        <v>0.28047254217533002</v>
      </c>
    </row>
    <row r="90" spans="1:15" s="1" customFormat="1" ht="19.75" customHeight="1" x14ac:dyDescent="0.25">
      <c r="A90" s="124" t="s">
        <v>153</v>
      </c>
      <c r="B90" s="57"/>
      <c r="C90" s="57"/>
      <c r="D90" s="125">
        <v>1396.3910000000001</v>
      </c>
      <c r="E90" s="125">
        <v>10.01</v>
      </c>
      <c r="F90" s="126">
        <v>100</v>
      </c>
      <c r="G90" s="127"/>
      <c r="H90" s="125">
        <v>1498.2080000000001</v>
      </c>
      <c r="I90" s="125">
        <v>101.81699999999999</v>
      </c>
      <c r="J90" s="126">
        <v>100</v>
      </c>
      <c r="K90" s="127"/>
      <c r="L90" s="125">
        <v>1345.1130000000001</v>
      </c>
      <c r="M90" s="133">
        <v>-153.095</v>
      </c>
      <c r="N90" s="126">
        <v>100</v>
      </c>
      <c r="O90" s="127"/>
    </row>
    <row r="91" spans="1:15" s="1" customFormat="1" ht="11.15" customHeight="1" x14ac:dyDescent="0.25">
      <c r="A91" s="44"/>
      <c r="B91" s="44"/>
      <c r="C91" s="128"/>
      <c r="D91" s="44"/>
      <c r="E91" s="44"/>
      <c r="F91" s="128"/>
      <c r="G91" s="128"/>
      <c r="H91" s="44"/>
      <c r="I91" s="44"/>
      <c r="J91" s="128"/>
      <c r="K91" s="128"/>
      <c r="L91" s="44"/>
      <c r="M91" s="44"/>
      <c r="N91" s="128"/>
      <c r="O91" s="128"/>
    </row>
    <row r="92" spans="1:15" s="1" customFormat="1" ht="19.75" customHeight="1" x14ac:dyDescent="0.25">
      <c r="A92" s="120" t="s">
        <v>41</v>
      </c>
      <c r="B92" s="121" t="s">
        <v>152</v>
      </c>
      <c r="C92" s="121" t="s">
        <v>41</v>
      </c>
      <c r="D92" s="129">
        <v>131.74199999999999</v>
      </c>
      <c r="E92" s="129">
        <v>3.3290000000000002</v>
      </c>
      <c r="F92" s="130">
        <v>14.2679681721054</v>
      </c>
      <c r="G92" s="130">
        <v>-0.228625360404177</v>
      </c>
      <c r="H92" s="129">
        <v>120.678</v>
      </c>
      <c r="I92" s="129">
        <v>-11.064</v>
      </c>
      <c r="J92" s="130">
        <v>13.299683151949299</v>
      </c>
      <c r="K92" s="130">
        <v>-0.96828502015612705</v>
      </c>
      <c r="L92" s="129">
        <v>108.08</v>
      </c>
      <c r="M92" s="129">
        <v>-12.598000000000001</v>
      </c>
      <c r="N92" s="130">
        <v>12.724036279043499</v>
      </c>
      <c r="O92" s="130">
        <v>-0.57564687290582095</v>
      </c>
    </row>
    <row r="93" spans="1:15" s="1" customFormat="1" ht="19.75" customHeight="1" x14ac:dyDescent="0.25">
      <c r="A93" s="131"/>
      <c r="B93" s="121" t="s">
        <v>159</v>
      </c>
      <c r="C93" s="121" t="s">
        <v>185</v>
      </c>
      <c r="D93" s="122">
        <v>73.146000000000001</v>
      </c>
      <c r="E93" s="122">
        <v>15.773</v>
      </c>
      <c r="F93" s="123">
        <v>7.9218836811102298</v>
      </c>
      <c r="G93" s="123">
        <v>1.44502338861123</v>
      </c>
      <c r="H93" s="122">
        <v>86.179000000000002</v>
      </c>
      <c r="I93" s="122">
        <v>13.032999999999999</v>
      </c>
      <c r="J93" s="123">
        <v>9.4976167516186791</v>
      </c>
      <c r="K93" s="123">
        <v>1.57573307050845</v>
      </c>
      <c r="L93" s="122">
        <v>47.996000000000002</v>
      </c>
      <c r="M93" s="122">
        <v>-38.183</v>
      </c>
      <c r="N93" s="123">
        <v>5.6504704408676103</v>
      </c>
      <c r="O93" s="132">
        <v>-3.8471463107510702</v>
      </c>
    </row>
    <row r="94" spans="1:15" s="1" customFormat="1" ht="19.75" customHeight="1" x14ac:dyDescent="0.25">
      <c r="A94" s="131"/>
      <c r="B94" s="121" t="s">
        <v>161</v>
      </c>
      <c r="C94" s="121" t="s">
        <v>185</v>
      </c>
      <c r="D94" s="129">
        <v>87.411000000000001</v>
      </c>
      <c r="E94" s="129">
        <v>-26.533999999999999</v>
      </c>
      <c r="F94" s="130">
        <v>9.4668167015219709</v>
      </c>
      <c r="G94" s="130">
        <v>-3.3964786818255699</v>
      </c>
      <c r="H94" s="129">
        <v>98.564999999999998</v>
      </c>
      <c r="I94" s="129">
        <v>11.154</v>
      </c>
      <c r="J94" s="130">
        <v>10.862653258024499</v>
      </c>
      <c r="K94" s="130">
        <v>1.3958365565025499</v>
      </c>
      <c r="L94" s="129">
        <v>89.162999999999997</v>
      </c>
      <c r="M94" s="129">
        <v>-9.4019999999999992</v>
      </c>
      <c r="N94" s="130">
        <v>10.4969767463763</v>
      </c>
      <c r="O94" s="130">
        <v>-0.36567651164818898</v>
      </c>
    </row>
    <row r="95" spans="1:15" s="1" customFormat="1" ht="19.75" customHeight="1" x14ac:dyDescent="0.25">
      <c r="A95" s="131"/>
      <c r="B95" s="121" t="s">
        <v>154</v>
      </c>
      <c r="C95" s="121" t="s">
        <v>185</v>
      </c>
      <c r="D95" s="122">
        <v>118.313</v>
      </c>
      <c r="E95" s="122">
        <v>24.2</v>
      </c>
      <c r="F95" s="123">
        <v>12.813575916156701</v>
      </c>
      <c r="G95" s="123">
        <v>2.1891227289787398</v>
      </c>
      <c r="H95" s="122">
        <v>120.532</v>
      </c>
      <c r="I95" s="122">
        <v>2.2189999999999999</v>
      </c>
      <c r="J95" s="123">
        <v>13.2835927813748</v>
      </c>
      <c r="K95" s="123">
        <v>0.47001686521819003</v>
      </c>
      <c r="L95" s="122">
        <v>105.578</v>
      </c>
      <c r="M95" s="122">
        <v>-14.954000000000001</v>
      </c>
      <c r="N95" s="123">
        <v>12.4294809610368</v>
      </c>
      <c r="O95" s="123">
        <v>-0.85411182033808497</v>
      </c>
    </row>
    <row r="96" spans="1:15" s="1" customFormat="1" ht="19.75" customHeight="1" x14ac:dyDescent="0.25">
      <c r="A96" s="131"/>
      <c r="B96" s="121" t="s">
        <v>163</v>
      </c>
      <c r="C96" s="121" t="s">
        <v>185</v>
      </c>
      <c r="D96" s="129">
        <v>67.331999999999994</v>
      </c>
      <c r="E96" s="129">
        <v>0.75</v>
      </c>
      <c r="F96" s="130">
        <v>7.29221381916323</v>
      </c>
      <c r="G96" s="130">
        <v>-0.224254066343332</v>
      </c>
      <c r="H96" s="129">
        <v>61.665999999999997</v>
      </c>
      <c r="I96" s="129">
        <v>-5.6660000000000004</v>
      </c>
      <c r="J96" s="130">
        <v>6.7960876153740202</v>
      </c>
      <c r="K96" s="130">
        <v>-0.49612620378921801</v>
      </c>
      <c r="L96" s="129">
        <v>72.447999999999993</v>
      </c>
      <c r="M96" s="129">
        <v>10.782</v>
      </c>
      <c r="N96" s="130">
        <v>8.5291541482618598</v>
      </c>
      <c r="O96" s="130">
        <v>1.7330665328878501</v>
      </c>
    </row>
    <row r="97" spans="1:15" s="1" customFormat="1" ht="19.75" customHeight="1" x14ac:dyDescent="0.25">
      <c r="A97" s="131"/>
      <c r="B97" s="121" t="s">
        <v>165</v>
      </c>
      <c r="C97" s="121" t="s">
        <v>185</v>
      </c>
      <c r="D97" s="122">
        <v>88.700999999999993</v>
      </c>
      <c r="E97" s="122">
        <v>-9.5449999999999999</v>
      </c>
      <c r="F97" s="123">
        <v>9.6065267328105204</v>
      </c>
      <c r="G97" s="123">
        <v>-1.4845024324214999</v>
      </c>
      <c r="H97" s="122">
        <v>94.113</v>
      </c>
      <c r="I97" s="122">
        <v>5.4119999999999999</v>
      </c>
      <c r="J97" s="123">
        <v>10.372007163521101</v>
      </c>
      <c r="K97" s="123">
        <v>0.765480430710621</v>
      </c>
      <c r="L97" s="122">
        <v>95.745000000000005</v>
      </c>
      <c r="M97" s="122">
        <v>1.6320000000000101</v>
      </c>
      <c r="N97" s="123">
        <v>11.271862079358099</v>
      </c>
      <c r="O97" s="123">
        <v>0.89985491583690602</v>
      </c>
    </row>
    <row r="98" spans="1:15" s="1" customFormat="1" ht="19.75" customHeight="1" x14ac:dyDescent="0.25">
      <c r="A98" s="131"/>
      <c r="B98" s="121" t="s">
        <v>165</v>
      </c>
      <c r="C98" s="121" t="s">
        <v>186</v>
      </c>
      <c r="D98" s="129">
        <v>45.75</v>
      </c>
      <c r="E98" s="129">
        <v>-3.9990000000000001</v>
      </c>
      <c r="F98" s="130">
        <v>4.9548325050008604</v>
      </c>
      <c r="G98" s="130">
        <v>-0.66135146117717702</v>
      </c>
      <c r="H98" s="129">
        <v>58.749000000000002</v>
      </c>
      <c r="I98" s="129">
        <v>12.999000000000001</v>
      </c>
      <c r="J98" s="130">
        <v>6.4746108279377301</v>
      </c>
      <c r="K98" s="130">
        <v>1.51977832293687</v>
      </c>
      <c r="L98" s="129">
        <v>44.664999999999999</v>
      </c>
      <c r="M98" s="129">
        <v>-14.084</v>
      </c>
      <c r="N98" s="130">
        <v>5.2583186565828699</v>
      </c>
      <c r="O98" s="130">
        <v>-1.21629217135486</v>
      </c>
    </row>
    <row r="99" spans="1:15" s="1" customFormat="1" ht="19.75" customHeight="1" x14ac:dyDescent="0.25">
      <c r="A99" s="131"/>
      <c r="B99" s="121" t="s">
        <v>155</v>
      </c>
      <c r="C99" s="121" t="s">
        <v>186</v>
      </c>
      <c r="D99" s="122">
        <v>146.99799999999999</v>
      </c>
      <c r="E99" s="122">
        <v>6.0510000000000002</v>
      </c>
      <c r="F99" s="123">
        <v>15.920228821204701</v>
      </c>
      <c r="G99" s="123">
        <v>8.6671520074439509E-3</v>
      </c>
      <c r="H99" s="122">
        <v>119.864</v>
      </c>
      <c r="I99" s="122">
        <v>-27.134</v>
      </c>
      <c r="J99" s="123">
        <v>13.209973825595799</v>
      </c>
      <c r="K99" s="123">
        <v>-2.7102549956089201</v>
      </c>
      <c r="L99" s="122">
        <v>114.16200000000001</v>
      </c>
      <c r="M99" s="122">
        <v>-5.702</v>
      </c>
      <c r="N99" s="123">
        <v>13.4400576396018</v>
      </c>
      <c r="O99" s="123">
        <v>0.23008381400598099</v>
      </c>
    </row>
    <row r="100" spans="1:15" s="1" customFormat="1" ht="19.75" customHeight="1" x14ac:dyDescent="0.25">
      <c r="A100" s="131"/>
      <c r="B100" s="121" t="s">
        <v>178</v>
      </c>
      <c r="C100" s="121" t="s">
        <v>186</v>
      </c>
      <c r="D100" s="129">
        <v>163.94800000000001</v>
      </c>
      <c r="E100" s="129">
        <v>27.501000000000001</v>
      </c>
      <c r="F100" s="130">
        <v>17.755953650926401</v>
      </c>
      <c r="G100" s="130">
        <v>2.3523987325743398</v>
      </c>
      <c r="H100" s="129">
        <v>147.029</v>
      </c>
      <c r="I100" s="129">
        <v>-16.919</v>
      </c>
      <c r="J100" s="130">
        <v>16.203774624603899</v>
      </c>
      <c r="K100" s="130">
        <v>-1.55217902632243</v>
      </c>
      <c r="L100" s="129">
        <v>171.57900000000001</v>
      </c>
      <c r="M100" s="129">
        <v>24.55</v>
      </c>
      <c r="N100" s="130">
        <v>20.199643048871199</v>
      </c>
      <c r="O100" s="130">
        <v>3.9958684242672802</v>
      </c>
    </row>
    <row r="101" spans="1:15" s="1" customFormat="1" ht="19.75" customHeight="1" x14ac:dyDescent="0.25">
      <c r="A101" s="124" t="s">
        <v>153</v>
      </c>
      <c r="B101" s="57"/>
      <c r="C101" s="57"/>
      <c r="D101" s="125">
        <v>923.34100000000001</v>
      </c>
      <c r="E101" s="125">
        <v>37.526000000000003</v>
      </c>
      <c r="F101" s="126">
        <v>100</v>
      </c>
      <c r="G101" s="127"/>
      <c r="H101" s="125">
        <v>907.375</v>
      </c>
      <c r="I101" s="125">
        <v>-15.965999999999999</v>
      </c>
      <c r="J101" s="126">
        <v>100</v>
      </c>
      <c r="K101" s="127"/>
      <c r="L101" s="125">
        <v>849.41600000000005</v>
      </c>
      <c r="M101" s="125">
        <v>-57.959000000000003</v>
      </c>
      <c r="N101" s="126">
        <v>100</v>
      </c>
      <c r="O101" s="127"/>
    </row>
    <row r="102" spans="1:15" s="1" customFormat="1" ht="11.15" customHeight="1" x14ac:dyDescent="0.25">
      <c r="A102" s="44"/>
      <c r="B102" s="44"/>
      <c r="C102" s="128"/>
      <c r="D102" s="44"/>
      <c r="E102" s="44"/>
      <c r="F102" s="128"/>
      <c r="G102" s="128"/>
      <c r="H102" s="44"/>
      <c r="I102" s="44"/>
      <c r="J102" s="128"/>
      <c r="K102" s="128"/>
      <c r="L102" s="44"/>
      <c r="M102" s="44"/>
      <c r="N102" s="128"/>
      <c r="O102" s="128"/>
    </row>
    <row r="103" spans="1:15" s="1" customFormat="1" ht="19.75" customHeight="1" x14ac:dyDescent="0.25">
      <c r="A103" s="120" t="s">
        <v>42</v>
      </c>
      <c r="B103" s="121" t="s">
        <v>152</v>
      </c>
      <c r="C103" s="121" t="s">
        <v>42</v>
      </c>
      <c r="D103" s="122">
        <v>106.696</v>
      </c>
      <c r="E103" s="122">
        <v>34.082999999999998</v>
      </c>
      <c r="F103" s="123">
        <v>18.149127805608199</v>
      </c>
      <c r="G103" s="123">
        <v>7.4006272934435904</v>
      </c>
      <c r="H103" s="122">
        <v>109.54600000000001</v>
      </c>
      <c r="I103" s="122">
        <v>2.85</v>
      </c>
      <c r="J103" s="123">
        <v>16.967198133927301</v>
      </c>
      <c r="K103" s="123">
        <v>-1.18192967168097</v>
      </c>
      <c r="L103" s="122">
        <v>110.53</v>
      </c>
      <c r="M103" s="122">
        <v>0.98400000000000198</v>
      </c>
      <c r="N103" s="123">
        <v>18.1583106347605</v>
      </c>
      <c r="O103" s="123">
        <v>1.1911125008332599</v>
      </c>
    </row>
    <row r="104" spans="1:15" s="1" customFormat="1" ht="19.75" customHeight="1" x14ac:dyDescent="0.25">
      <c r="A104" s="131"/>
      <c r="B104" s="121" t="s">
        <v>174</v>
      </c>
      <c r="C104" s="121" t="s">
        <v>187</v>
      </c>
      <c r="D104" s="129"/>
      <c r="E104" s="129"/>
      <c r="F104" s="130"/>
      <c r="G104" s="130"/>
      <c r="H104" s="129">
        <v>36.281999999999996</v>
      </c>
      <c r="I104" s="129">
        <v>36.281999999999996</v>
      </c>
      <c r="J104" s="130">
        <v>5.6195925245572598</v>
      </c>
      <c r="K104" s="130">
        <v>5.6195925245572598</v>
      </c>
      <c r="L104" s="129">
        <v>11.5</v>
      </c>
      <c r="M104" s="129">
        <v>-24.782</v>
      </c>
      <c r="N104" s="130">
        <v>1.8892660119401601</v>
      </c>
      <c r="O104" s="130">
        <v>-3.7303265126170899</v>
      </c>
    </row>
    <row r="105" spans="1:15" s="1" customFormat="1" ht="19.75" customHeight="1" x14ac:dyDescent="0.25">
      <c r="A105" s="131"/>
      <c r="B105" s="121" t="s">
        <v>165</v>
      </c>
      <c r="C105" s="121" t="s">
        <v>171</v>
      </c>
      <c r="D105" s="122">
        <v>88.411000000000001</v>
      </c>
      <c r="E105" s="122">
        <v>15.579000000000001</v>
      </c>
      <c r="F105" s="123">
        <v>15.0388256206571</v>
      </c>
      <c r="G105" s="123">
        <v>4.2579077505515297</v>
      </c>
      <c r="H105" s="122">
        <v>81.414000000000001</v>
      </c>
      <c r="I105" s="122">
        <v>-6.9969999999999999</v>
      </c>
      <c r="J105" s="123">
        <v>12.609930703773299</v>
      </c>
      <c r="K105" s="123">
        <v>-2.4288949168837601</v>
      </c>
      <c r="L105" s="122">
        <v>58.414000000000001</v>
      </c>
      <c r="M105" s="122">
        <v>-23</v>
      </c>
      <c r="N105" s="123">
        <v>9.5964856366497902</v>
      </c>
      <c r="O105" s="123">
        <v>-3.0134450671235502</v>
      </c>
    </row>
    <row r="106" spans="1:15" s="1" customFormat="1" ht="19.75" customHeight="1" x14ac:dyDescent="0.25">
      <c r="A106" s="131"/>
      <c r="B106" s="121" t="s">
        <v>165</v>
      </c>
      <c r="C106" s="121" t="s">
        <v>188</v>
      </c>
      <c r="D106" s="129">
        <v>100.58</v>
      </c>
      <c r="E106" s="129">
        <v>-121.792</v>
      </c>
      <c r="F106" s="130">
        <v>17.1087882834228</v>
      </c>
      <c r="G106" s="130">
        <v>-15.8077081551086</v>
      </c>
      <c r="H106" s="129">
        <v>87.248000000000005</v>
      </c>
      <c r="I106" s="129">
        <v>-13.332000000000001</v>
      </c>
      <c r="J106" s="130">
        <v>13.5135386302456</v>
      </c>
      <c r="K106" s="130">
        <v>-3.5952496531771598</v>
      </c>
      <c r="L106" s="129">
        <v>83.747</v>
      </c>
      <c r="M106" s="129">
        <v>-3.5009999999999999</v>
      </c>
      <c r="N106" s="130">
        <v>13.7582922349524</v>
      </c>
      <c r="O106" s="130">
        <v>0.244753604706796</v>
      </c>
    </row>
    <row r="107" spans="1:15" s="1" customFormat="1" ht="19.75" customHeight="1" x14ac:dyDescent="0.25">
      <c r="A107" s="131"/>
      <c r="B107" s="121" t="s">
        <v>155</v>
      </c>
      <c r="C107" s="121" t="s">
        <v>187</v>
      </c>
      <c r="D107" s="122"/>
      <c r="E107" s="122"/>
      <c r="F107" s="123"/>
      <c r="G107" s="123"/>
      <c r="H107" s="122">
        <v>60.365000000000002</v>
      </c>
      <c r="I107" s="122">
        <v>60.365000000000002</v>
      </c>
      <c r="J107" s="123">
        <v>9.3497244568904296</v>
      </c>
      <c r="K107" s="123">
        <v>9.3497244568904296</v>
      </c>
      <c r="L107" s="122">
        <v>81.033000000000001</v>
      </c>
      <c r="M107" s="122">
        <v>20.667999999999999</v>
      </c>
      <c r="N107" s="123">
        <v>13.3124254561345</v>
      </c>
      <c r="O107" s="123">
        <v>3.9627009992440998</v>
      </c>
    </row>
    <row r="108" spans="1:15" s="1" customFormat="1" ht="19.75" customHeight="1" x14ac:dyDescent="0.25">
      <c r="A108" s="131"/>
      <c r="B108" s="121" t="s">
        <v>178</v>
      </c>
      <c r="C108" s="121" t="s">
        <v>188</v>
      </c>
      <c r="D108" s="129">
        <v>189.36600000000001</v>
      </c>
      <c r="E108" s="129">
        <v>-14.465999999999999</v>
      </c>
      <c r="F108" s="130">
        <v>32.211401889825403</v>
      </c>
      <c r="G108" s="130">
        <v>2.0392790413609898</v>
      </c>
      <c r="H108" s="129">
        <v>183.53100000000001</v>
      </c>
      <c r="I108" s="129">
        <v>-5.835</v>
      </c>
      <c r="J108" s="130">
        <v>28.4264769203605</v>
      </c>
      <c r="K108" s="130">
        <v>-3.7849249694649298</v>
      </c>
      <c r="L108" s="129">
        <v>182.39599999999999</v>
      </c>
      <c r="M108" s="129">
        <v>-1.135</v>
      </c>
      <c r="N108" s="130">
        <v>29.964744653377199</v>
      </c>
      <c r="O108" s="130">
        <v>1.53826773301675</v>
      </c>
    </row>
    <row r="109" spans="1:15" s="1" customFormat="1" ht="19.75" customHeight="1" x14ac:dyDescent="0.25">
      <c r="A109" s="131"/>
      <c r="B109" s="121" t="s">
        <v>179</v>
      </c>
      <c r="C109" s="121" t="s">
        <v>188</v>
      </c>
      <c r="D109" s="122">
        <v>102.83199999999999</v>
      </c>
      <c r="E109" s="122">
        <v>-1.083</v>
      </c>
      <c r="F109" s="123">
        <v>17.491856400486501</v>
      </c>
      <c r="G109" s="123">
        <v>2.10989406975246</v>
      </c>
      <c r="H109" s="122">
        <v>87.248000000000005</v>
      </c>
      <c r="I109" s="122">
        <v>-15.584</v>
      </c>
      <c r="J109" s="123">
        <v>13.5135386302456</v>
      </c>
      <c r="K109" s="123">
        <v>-3.9783177702408699</v>
      </c>
      <c r="L109" s="122">
        <v>81.081999999999994</v>
      </c>
      <c r="M109" s="122">
        <v>-6.1660000000000004</v>
      </c>
      <c r="N109" s="123">
        <v>13.320475372185401</v>
      </c>
      <c r="O109" s="123">
        <v>-0.19306325806020999</v>
      </c>
    </row>
    <row r="110" spans="1:15" s="1" customFormat="1" ht="19.75" customHeight="1" x14ac:dyDescent="0.25">
      <c r="A110" s="124" t="s">
        <v>153</v>
      </c>
      <c r="B110" s="57"/>
      <c r="C110" s="57"/>
      <c r="D110" s="125">
        <v>587.88499999999999</v>
      </c>
      <c r="E110" s="125">
        <v>-87.679000000000002</v>
      </c>
      <c r="F110" s="126">
        <v>100</v>
      </c>
      <c r="G110" s="127"/>
      <c r="H110" s="125">
        <v>645.63400000000001</v>
      </c>
      <c r="I110" s="125">
        <v>57.749000000000002</v>
      </c>
      <c r="J110" s="126">
        <v>100</v>
      </c>
      <c r="K110" s="127"/>
      <c r="L110" s="125">
        <v>608.702</v>
      </c>
      <c r="M110" s="125">
        <v>-36.932000000000002</v>
      </c>
      <c r="N110" s="126">
        <v>100</v>
      </c>
      <c r="O110" s="127"/>
    </row>
    <row r="111" spans="1:15" s="1" customFormat="1" ht="11.15" customHeight="1" x14ac:dyDescent="0.25">
      <c r="A111" s="44"/>
      <c r="B111" s="44"/>
      <c r="C111" s="128"/>
      <c r="D111" s="44"/>
      <c r="E111" s="44"/>
      <c r="F111" s="128"/>
      <c r="G111" s="128"/>
      <c r="H111" s="44"/>
      <c r="I111" s="44"/>
      <c r="J111" s="128"/>
      <c r="K111" s="128"/>
      <c r="L111" s="44"/>
      <c r="M111" s="44"/>
      <c r="N111" s="128"/>
      <c r="O111" s="128"/>
    </row>
    <row r="112" spans="1:15" s="1" customFormat="1" ht="19.75" customHeight="1" x14ac:dyDescent="0.25">
      <c r="A112" s="120" t="s">
        <v>189</v>
      </c>
      <c r="B112" s="121" t="s">
        <v>159</v>
      </c>
      <c r="C112" s="121" t="s">
        <v>43</v>
      </c>
      <c r="D112" s="122">
        <v>113.06</v>
      </c>
      <c r="E112" s="122">
        <v>15.952</v>
      </c>
      <c r="F112" s="134">
        <f>D112/D$123</f>
        <v>7.6709666869986412E-2</v>
      </c>
      <c r="G112" s="123">
        <v>0.83655817954334399</v>
      </c>
      <c r="H112" s="122">
        <v>120.931</v>
      </c>
      <c r="I112" s="122">
        <v>7.8710000000000004</v>
      </c>
      <c r="J112" s="134">
        <f>H112/H$123</f>
        <v>8.606514792436179E-2</v>
      </c>
      <c r="K112" s="134">
        <f>J112-F112</f>
        <v>9.355481054375378E-3</v>
      </c>
      <c r="L112" s="122">
        <v>113.163</v>
      </c>
      <c r="M112" s="122">
        <v>-7.7679999999999998</v>
      </c>
      <c r="N112" s="134">
        <f>$L112/$L$123</f>
        <v>7.7840311903281362E-2</v>
      </c>
      <c r="O112" s="134">
        <f>N112-J112</f>
        <v>-8.2248360210804283E-3</v>
      </c>
    </row>
    <row r="113" spans="1:15" s="1" customFormat="1" ht="19.75" customHeight="1" x14ac:dyDescent="0.25">
      <c r="A113" s="131"/>
      <c r="B113" s="121" t="s">
        <v>161</v>
      </c>
      <c r="C113" s="121" t="s">
        <v>190</v>
      </c>
      <c r="D113" s="129">
        <v>87.396000000000001</v>
      </c>
      <c r="E113" s="129">
        <v>5.165</v>
      </c>
      <c r="F113" s="134">
        <f t="shared" ref="F113:F122" si="0">D113/D$123</f>
        <v>5.9296993152037264E-2</v>
      </c>
      <c r="G113" s="130">
        <v>0.16123880908152</v>
      </c>
      <c r="H113" s="129">
        <v>68.849000000000004</v>
      </c>
      <c r="I113" s="129">
        <v>-18.547000000000001</v>
      </c>
      <c r="J113" s="134">
        <f t="shared" ref="J113:J122" si="1">H113/H$123</f>
        <v>4.8999010753606478E-2</v>
      </c>
      <c r="K113" s="134">
        <f t="shared" ref="K113:K122" si="2">J113-F113</f>
        <v>-1.0297982398430786E-2</v>
      </c>
      <c r="L113" s="129">
        <v>85.063999999999993</v>
      </c>
      <c r="M113" s="129">
        <v>16.215</v>
      </c>
      <c r="N113" s="134">
        <f t="shared" ref="N113:N122" si="3">$L113/$L$123</f>
        <v>5.8512131100631172E-2</v>
      </c>
      <c r="O113" s="134">
        <f t="shared" ref="O113:O122" si="4">N113-J113</f>
        <v>9.5131203470246936E-3</v>
      </c>
    </row>
    <row r="114" spans="1:15" s="1" customFormat="1" ht="19.75" customHeight="1" x14ac:dyDescent="0.25">
      <c r="A114" s="131"/>
      <c r="B114" s="121" t="s">
        <v>161</v>
      </c>
      <c r="C114" s="121" t="s">
        <v>191</v>
      </c>
      <c r="D114" s="122">
        <v>92.445999999999998</v>
      </c>
      <c r="E114" s="122">
        <v>-14.369</v>
      </c>
      <c r="F114" s="134">
        <f t="shared" si="0"/>
        <v>6.2723349225745309E-2</v>
      </c>
      <c r="G114" s="123">
        <v>-1.17289866630337</v>
      </c>
      <c r="H114" s="122">
        <v>117.247</v>
      </c>
      <c r="I114" s="122">
        <v>24.800999999999998</v>
      </c>
      <c r="J114" s="134">
        <f t="shared" si="1"/>
        <v>8.3443289137505247E-2</v>
      </c>
      <c r="K114" s="134">
        <f t="shared" si="2"/>
        <v>2.0719939911759938E-2</v>
      </c>
      <c r="L114" s="122">
        <v>121.748</v>
      </c>
      <c r="M114" s="122">
        <v>4.5010000000000003</v>
      </c>
      <c r="N114" s="134">
        <f t="shared" si="3"/>
        <v>8.3745590816792587E-2</v>
      </c>
      <c r="O114" s="134">
        <f t="shared" si="4"/>
        <v>3.0230167928733953E-4</v>
      </c>
    </row>
    <row r="115" spans="1:15" s="1" customFormat="1" ht="19.75" customHeight="1" x14ac:dyDescent="0.25">
      <c r="A115" s="131"/>
      <c r="B115" s="121" t="s">
        <v>154</v>
      </c>
      <c r="C115" s="121" t="s">
        <v>192</v>
      </c>
      <c r="D115" s="129">
        <v>109.015</v>
      </c>
      <c r="E115" s="129">
        <v>7.4</v>
      </c>
      <c r="F115" s="134">
        <f t="shared" si="0"/>
        <v>7.3965189579263832E-2</v>
      </c>
      <c r="G115" s="130">
        <v>0.26597478008825498</v>
      </c>
      <c r="H115" s="129">
        <v>128.94800000000001</v>
      </c>
      <c r="I115" s="129">
        <v>19.933</v>
      </c>
      <c r="J115" s="134">
        <f t="shared" si="1"/>
        <v>9.1770751044402216E-2</v>
      </c>
      <c r="K115" s="134">
        <f t="shared" si="2"/>
        <v>1.7805561465138384E-2</v>
      </c>
      <c r="L115" s="129">
        <v>143.74700000000001</v>
      </c>
      <c r="M115" s="129">
        <v>14.798999999999999</v>
      </c>
      <c r="N115" s="134">
        <f t="shared" si="3"/>
        <v>9.8877825041409184E-2</v>
      </c>
      <c r="O115" s="134">
        <f t="shared" si="4"/>
        <v>7.1070739970069685E-3</v>
      </c>
    </row>
    <row r="116" spans="1:15" s="1" customFormat="1" ht="19.75" customHeight="1" x14ac:dyDescent="0.25">
      <c r="A116" s="131"/>
      <c r="B116" s="121" t="s">
        <v>163</v>
      </c>
      <c r="C116" s="121" t="s">
        <v>192</v>
      </c>
      <c r="D116" s="122">
        <v>107.16500000000001</v>
      </c>
      <c r="E116" s="122">
        <v>25</v>
      </c>
      <c r="F116" s="134">
        <f t="shared" si="0"/>
        <v>7.2709989829489605E-2</v>
      </c>
      <c r="G116" s="123">
        <v>1.4621956608136599</v>
      </c>
      <c r="H116" s="122">
        <v>126.167</v>
      </c>
      <c r="I116" s="122">
        <v>19.001999999999999</v>
      </c>
      <c r="J116" s="134">
        <f t="shared" si="1"/>
        <v>8.979154656930774E-2</v>
      </c>
      <c r="K116" s="134">
        <f t="shared" si="2"/>
        <v>1.7081556739818135E-2</v>
      </c>
      <c r="L116" s="122">
        <v>119.69799999999999</v>
      </c>
      <c r="M116" s="122">
        <v>-6.4690000000000003</v>
      </c>
      <c r="N116" s="134">
        <f t="shared" si="3"/>
        <v>8.2335477622535388E-2</v>
      </c>
      <c r="O116" s="134">
        <f t="shared" si="4"/>
        <v>-7.4560689467723512E-3</v>
      </c>
    </row>
    <row r="117" spans="1:15" s="1" customFormat="1" ht="19.75" customHeight="1" x14ac:dyDescent="0.25">
      <c r="A117" s="131"/>
      <c r="B117" s="121" t="s">
        <v>165</v>
      </c>
      <c r="C117" s="121" t="s">
        <v>190</v>
      </c>
      <c r="D117" s="129">
        <v>220.69900000000001</v>
      </c>
      <c r="E117" s="129">
        <v>17.001999999999999</v>
      </c>
      <c r="F117" s="134">
        <f t="shared" si="0"/>
        <v>0.14974125922995871</v>
      </c>
      <c r="G117" s="130">
        <v>0.67535262274693697</v>
      </c>
      <c r="H117" s="129">
        <v>181.99700000000001</v>
      </c>
      <c r="I117" s="129">
        <v>-38.701999999999998</v>
      </c>
      <c r="J117" s="134">
        <f t="shared" si="1"/>
        <v>0.12952509056230474</v>
      </c>
      <c r="K117" s="134">
        <f t="shared" si="2"/>
        <v>-2.0216168667653966E-2</v>
      </c>
      <c r="L117" s="129">
        <v>178.91200000000001</v>
      </c>
      <c r="M117" s="129">
        <v>-3.0850000000000102</v>
      </c>
      <c r="N117" s="134">
        <f t="shared" si="3"/>
        <v>0.12306642527363074</v>
      </c>
      <c r="O117" s="134">
        <f t="shared" si="4"/>
        <v>-6.4586652886740037E-3</v>
      </c>
    </row>
    <row r="118" spans="1:15" s="1" customFormat="1" ht="19.75" customHeight="1" x14ac:dyDescent="0.25">
      <c r="A118" s="131"/>
      <c r="B118" s="121" t="s">
        <v>165</v>
      </c>
      <c r="C118" s="121" t="s">
        <v>191</v>
      </c>
      <c r="D118" s="122">
        <v>143.24700000000001</v>
      </c>
      <c r="E118" s="122">
        <v>15.914999999999999</v>
      </c>
      <c r="F118" s="134">
        <f t="shared" si="0"/>
        <v>9.7191134354545766E-2</v>
      </c>
      <c r="G118" s="123">
        <v>0.76889483494850597</v>
      </c>
      <c r="H118" s="122">
        <v>119.414</v>
      </c>
      <c r="I118" s="122">
        <v>-23.832999999999998</v>
      </c>
      <c r="J118" s="134">
        <f t="shared" si="1"/>
        <v>8.4985517148123621E-2</v>
      </c>
      <c r="K118" s="134">
        <f t="shared" si="2"/>
        <v>-1.2205617206422145E-2</v>
      </c>
      <c r="L118" s="122">
        <v>108.08</v>
      </c>
      <c r="M118" s="122">
        <v>-11.334</v>
      </c>
      <c r="N118" s="134">
        <f t="shared" si="3"/>
        <v>7.4343919041618287E-2</v>
      </c>
      <c r="O118" s="134">
        <f t="shared" si="4"/>
        <v>-1.0641598106505334E-2</v>
      </c>
    </row>
    <row r="119" spans="1:15" s="1" customFormat="1" ht="19.75" customHeight="1" x14ac:dyDescent="0.25">
      <c r="A119" s="131"/>
      <c r="B119" s="121" t="s">
        <v>165</v>
      </c>
      <c r="C119" s="121" t="s">
        <v>193</v>
      </c>
      <c r="D119" s="129">
        <v>94.665999999999997</v>
      </c>
      <c r="E119" s="129">
        <v>-3.8650000000000002</v>
      </c>
      <c r="F119" s="134">
        <f t="shared" si="0"/>
        <v>6.4229588925474382E-2</v>
      </c>
      <c r="G119" s="130">
        <v>-0.46614720919363301</v>
      </c>
      <c r="H119" s="129">
        <v>64.247</v>
      </c>
      <c r="I119" s="129">
        <v>-30.419</v>
      </c>
      <c r="J119" s="134">
        <f t="shared" si="1"/>
        <v>4.5723822334194475E-2</v>
      </c>
      <c r="K119" s="134">
        <f t="shared" si="2"/>
        <v>-1.8505766591279907E-2</v>
      </c>
      <c r="L119" s="129">
        <v>67.664000000000001</v>
      </c>
      <c r="M119" s="129">
        <v>3.4169999999999998</v>
      </c>
      <c r="N119" s="134">
        <f t="shared" si="3"/>
        <v>4.654336545181402E-2</v>
      </c>
      <c r="O119" s="134">
        <f t="shared" si="4"/>
        <v>8.1954311761954501E-4</v>
      </c>
    </row>
    <row r="120" spans="1:15" s="1" customFormat="1" ht="19.75" customHeight="1" x14ac:dyDescent="0.25">
      <c r="A120" s="131"/>
      <c r="B120" s="121" t="s">
        <v>155</v>
      </c>
      <c r="C120" s="121" t="s">
        <v>193</v>
      </c>
      <c r="D120" s="122">
        <v>215.03</v>
      </c>
      <c r="E120" s="122">
        <v>-39.584000000000003</v>
      </c>
      <c r="F120" s="134">
        <f t="shared" si="0"/>
        <v>0.14589492010483973</v>
      </c>
      <c r="G120" s="123">
        <v>-3.1455588819258198</v>
      </c>
      <c r="H120" s="122">
        <v>203.149</v>
      </c>
      <c r="I120" s="122">
        <v>-11.881</v>
      </c>
      <c r="J120" s="134">
        <f t="shared" si="1"/>
        <v>0.14457871625709018</v>
      </c>
      <c r="K120" s="134">
        <f t="shared" si="2"/>
        <v>-1.316203847749553E-3</v>
      </c>
      <c r="L120" s="122">
        <v>208.56299999999999</v>
      </c>
      <c r="M120" s="122">
        <v>5.4139999999999997</v>
      </c>
      <c r="N120" s="134">
        <f t="shared" si="3"/>
        <v>0.14346216494334782</v>
      </c>
      <c r="O120" s="134">
        <f t="shared" si="4"/>
        <v>-1.1165513137423588E-3</v>
      </c>
    </row>
    <row r="121" spans="1:15" s="1" customFormat="1" ht="19.75" customHeight="1" x14ac:dyDescent="0.25">
      <c r="A121" s="131"/>
      <c r="B121" s="121" t="s">
        <v>178</v>
      </c>
      <c r="C121" s="121" t="s">
        <v>193</v>
      </c>
      <c r="D121" s="129">
        <v>227.61199999999999</v>
      </c>
      <c r="E121" s="129">
        <v>36.948999999999998</v>
      </c>
      <c r="F121" s="134">
        <f t="shared" si="0"/>
        <v>0.15443163537600696</v>
      </c>
      <c r="G121" s="130">
        <v>2.0116453377273</v>
      </c>
      <c r="H121" s="129">
        <v>227.57900000000001</v>
      </c>
      <c r="I121" s="129">
        <v>-3.3000000000002798E-2</v>
      </c>
      <c r="J121" s="134">
        <f t="shared" si="1"/>
        <v>0.16196525538925777</v>
      </c>
      <c r="K121" s="134">
        <f t="shared" si="2"/>
        <v>7.533620013250808E-3</v>
      </c>
      <c r="L121" s="129">
        <v>231.06200000000001</v>
      </c>
      <c r="M121" s="129">
        <v>3.4830000000000099</v>
      </c>
      <c r="N121" s="134">
        <f t="shared" si="3"/>
        <v>0.15893832921534423</v>
      </c>
      <c r="O121" s="134">
        <f t="shared" si="4"/>
        <v>-3.0269261739135356E-3</v>
      </c>
    </row>
    <row r="122" spans="1:15" s="1" customFormat="1" ht="19.75" customHeight="1" x14ac:dyDescent="0.25">
      <c r="A122" s="131"/>
      <c r="B122" s="121" t="s">
        <v>179</v>
      </c>
      <c r="C122" s="121" t="s">
        <v>193</v>
      </c>
      <c r="D122" s="122">
        <v>63.533000000000001</v>
      </c>
      <c r="E122" s="122">
        <v>-5.8</v>
      </c>
      <c r="F122" s="134">
        <f t="shared" si="0"/>
        <v>4.3106273352652102E-2</v>
      </c>
      <c r="G122" s="123">
        <v>-0.53002567749729301</v>
      </c>
      <c r="H122" s="122">
        <v>46.582000000000001</v>
      </c>
      <c r="I122" s="122">
        <v>-16.951000000000001</v>
      </c>
      <c r="J122" s="134">
        <f t="shared" si="1"/>
        <v>3.3151852879845706E-2</v>
      </c>
      <c r="K122" s="134">
        <f t="shared" si="2"/>
        <v>-9.9544204728063967E-3</v>
      </c>
      <c r="L122" s="122">
        <v>76.082999999999998</v>
      </c>
      <c r="M122" s="122">
        <v>29.501000000000001</v>
      </c>
      <c r="N122" s="134">
        <f t="shared" si="3"/>
        <v>5.233445958959515E-2</v>
      </c>
      <c r="O122" s="134">
        <f t="shared" si="4"/>
        <v>1.9182606709749445E-2</v>
      </c>
    </row>
    <row r="123" spans="1:15" s="1" customFormat="1" ht="19.75" customHeight="1" x14ac:dyDescent="0.25">
      <c r="A123" s="124" t="s">
        <v>153</v>
      </c>
      <c r="B123" s="57"/>
      <c r="C123" s="57"/>
      <c r="D123" s="125">
        <f>SUM(D112:D122)</f>
        <v>1473.8689999999999</v>
      </c>
      <c r="E123" s="125">
        <f>SUM(E112:E122)</f>
        <v>59.765000000000001</v>
      </c>
      <c r="F123" s="126">
        <v>100</v>
      </c>
      <c r="G123" s="127"/>
      <c r="H123" s="125">
        <f>SUM(H112:H122)</f>
        <v>1405.1100000000001</v>
      </c>
      <c r="I123" s="125">
        <f>SUM(I112:I122)</f>
        <v>-68.758999999999986</v>
      </c>
      <c r="J123" s="126">
        <v>100</v>
      </c>
      <c r="K123" s="127"/>
      <c r="L123" s="125">
        <f>SUM(L112:L122)</f>
        <v>1453.7840000000001</v>
      </c>
      <c r="M123" s="125">
        <f>SUM(M112:M122)</f>
        <v>48.673999999999999</v>
      </c>
      <c r="N123" s="126">
        <v>100</v>
      </c>
      <c r="O123" s="127"/>
    </row>
    <row r="124" spans="1:15" s="1" customFormat="1" ht="11.15" customHeight="1" x14ac:dyDescent="0.25">
      <c r="A124" s="44"/>
      <c r="B124" s="44"/>
      <c r="C124" s="128"/>
      <c r="D124" s="44"/>
      <c r="E124" s="44"/>
      <c r="F124" s="128"/>
      <c r="G124" s="128"/>
      <c r="H124" s="44"/>
      <c r="I124" s="44"/>
      <c r="J124" s="128"/>
      <c r="K124" s="128"/>
      <c r="L124" s="44"/>
      <c r="M124" s="44"/>
      <c r="N124" s="128"/>
      <c r="O124" s="128"/>
    </row>
    <row r="125" spans="1:15" s="1" customFormat="1" ht="19.75" customHeight="1" x14ac:dyDescent="0.25">
      <c r="A125" s="120" t="s">
        <v>194</v>
      </c>
      <c r="B125" s="121" t="s">
        <v>159</v>
      </c>
      <c r="C125" s="121" t="s">
        <v>46</v>
      </c>
      <c r="D125" s="122">
        <v>67.781000000000006</v>
      </c>
      <c r="E125" s="122">
        <v>8.7230000000000008</v>
      </c>
      <c r="F125" s="134">
        <f>D125/D$131</f>
        <v>0.11740974843366483</v>
      </c>
      <c r="G125" s="123">
        <v>0.81664113814043304</v>
      </c>
      <c r="H125" s="122">
        <v>78.664000000000001</v>
      </c>
      <c r="I125" s="122">
        <v>10.882999999999999</v>
      </c>
      <c r="J125" s="134">
        <f>H125/H$131</f>
        <v>0.14122242927568393</v>
      </c>
      <c r="K125" s="134">
        <f>J125-F125</f>
        <v>2.3812680842019096E-2</v>
      </c>
      <c r="L125" s="122">
        <v>77.08</v>
      </c>
      <c r="M125" s="122">
        <v>-1.5840000000000001</v>
      </c>
      <c r="N125" s="134">
        <f>L125/$L$131</f>
        <v>0.12494995031504959</v>
      </c>
      <c r="O125" s="134">
        <f>N125-J125</f>
        <v>-1.6272478960634343E-2</v>
      </c>
    </row>
    <row r="126" spans="1:15" s="1" customFormat="1" ht="19.75" customHeight="1" x14ac:dyDescent="0.25">
      <c r="A126" s="131"/>
      <c r="B126" s="121" t="s">
        <v>154</v>
      </c>
      <c r="C126" s="121" t="s">
        <v>195</v>
      </c>
      <c r="D126" s="129">
        <v>90.198999999999998</v>
      </c>
      <c r="E126" s="129">
        <v>-1.05</v>
      </c>
      <c r="F126" s="134">
        <f t="shared" ref="F126:F130" si="5">D126/D$131</f>
        <v>0.15624204274012088</v>
      </c>
      <c r="G126" s="130">
        <v>-1.15193028357591</v>
      </c>
      <c r="H126" s="129">
        <v>84.248000000000005</v>
      </c>
      <c r="I126" s="129">
        <v>-5.9509999999999996</v>
      </c>
      <c r="J126" s="134">
        <f t="shared" ref="J126:J130" si="6">H126/H$131</f>
        <v>0.15124716797541213</v>
      </c>
      <c r="K126" s="134">
        <f t="shared" ref="K126:K130" si="7">J126-F126</f>
        <v>-4.994874764708751E-3</v>
      </c>
      <c r="L126" s="129">
        <v>103.032</v>
      </c>
      <c r="M126" s="129">
        <v>18.783999999999999</v>
      </c>
      <c r="N126" s="134">
        <f t="shared" ref="N126:N130" si="8">L126/$L$131</f>
        <v>0.16701924339465735</v>
      </c>
      <c r="O126" s="134">
        <f t="shared" ref="O126:O130" si="9">N126-J126</f>
        <v>1.5772075419245218E-2</v>
      </c>
    </row>
    <row r="127" spans="1:15" s="1" customFormat="1" ht="19.75" customHeight="1" x14ac:dyDescent="0.25">
      <c r="A127" s="131"/>
      <c r="B127" s="121" t="s">
        <v>165</v>
      </c>
      <c r="C127" s="121" t="s">
        <v>195</v>
      </c>
      <c r="D127" s="122">
        <v>111.57899999999999</v>
      </c>
      <c r="E127" s="122">
        <v>11.163</v>
      </c>
      <c r="F127" s="134">
        <f t="shared" si="5"/>
        <v>0.19327632110001158</v>
      </c>
      <c r="G127" s="123">
        <v>0.77899946260255604</v>
      </c>
      <c r="H127" s="122">
        <v>92.164000000000001</v>
      </c>
      <c r="I127" s="122">
        <v>-19.414999999999999</v>
      </c>
      <c r="J127" s="134">
        <f t="shared" si="6"/>
        <v>0.1654584558599122</v>
      </c>
      <c r="K127" s="134">
        <f t="shared" si="7"/>
        <v>-2.7817865240099382E-2</v>
      </c>
      <c r="L127" s="122">
        <v>110.41500000000001</v>
      </c>
      <c r="M127" s="122">
        <v>18.251000000000001</v>
      </c>
      <c r="N127" s="134">
        <f t="shared" si="8"/>
        <v>0.17898739963721069</v>
      </c>
      <c r="O127" s="134">
        <f t="shared" si="9"/>
        <v>1.3528943777298491E-2</v>
      </c>
    </row>
    <row r="128" spans="1:15" s="1" customFormat="1" ht="19.75" customHeight="1" x14ac:dyDescent="0.25">
      <c r="A128" s="131"/>
      <c r="B128" s="121" t="s">
        <v>165</v>
      </c>
      <c r="C128" s="121" t="s">
        <v>196</v>
      </c>
      <c r="D128" s="129">
        <v>66.498000000000005</v>
      </c>
      <c r="E128" s="129">
        <v>-27.702000000000002</v>
      </c>
      <c r="F128" s="134">
        <f t="shared" si="5"/>
        <v>0.11518734529354603</v>
      </c>
      <c r="G128" s="130">
        <v>-5.6116377820317496</v>
      </c>
      <c r="H128" s="129">
        <v>50.448</v>
      </c>
      <c r="I128" s="129">
        <v>-16.05</v>
      </c>
      <c r="J128" s="134">
        <f t="shared" si="6"/>
        <v>9.056733845341837E-2</v>
      </c>
      <c r="K128" s="134">
        <f t="shared" si="7"/>
        <v>-2.4620006840127662E-2</v>
      </c>
      <c r="L128" s="129">
        <v>58.247999999999998</v>
      </c>
      <c r="M128" s="129">
        <v>7.8000000000000096</v>
      </c>
      <c r="N128" s="134">
        <f t="shared" si="8"/>
        <v>9.4422479319551222E-2</v>
      </c>
      <c r="O128" s="134">
        <f t="shared" si="9"/>
        <v>3.8551408661328529E-3</v>
      </c>
    </row>
    <row r="129" spans="1:15" s="1" customFormat="1" ht="19.75" customHeight="1" x14ac:dyDescent="0.25">
      <c r="A129" s="131"/>
      <c r="B129" s="121" t="s">
        <v>178</v>
      </c>
      <c r="C129" s="121" t="s">
        <v>196</v>
      </c>
      <c r="D129" s="122">
        <v>175.08099999999999</v>
      </c>
      <c r="E129" s="122">
        <v>56.716000000000001</v>
      </c>
      <c r="F129" s="134">
        <f t="shared" si="5"/>
        <v>0.30327401728381803</v>
      </c>
      <c r="G129" s="123">
        <v>8.1551279661348701</v>
      </c>
      <c r="H129" s="122">
        <v>182.08199999999999</v>
      </c>
      <c r="I129" s="122">
        <v>7.0010000000000003</v>
      </c>
      <c r="J129" s="134">
        <f t="shared" si="6"/>
        <v>0.32688475500070019</v>
      </c>
      <c r="K129" s="134">
        <f t="shared" si="7"/>
        <v>2.3610737716882157E-2</v>
      </c>
      <c r="L129" s="122">
        <v>199.114</v>
      </c>
      <c r="M129" s="122">
        <v>17.032</v>
      </c>
      <c r="N129" s="134">
        <f t="shared" si="8"/>
        <v>0.32277224191788767</v>
      </c>
      <c r="O129" s="134">
        <f t="shared" si="9"/>
        <v>-4.1125130828125189E-3</v>
      </c>
    </row>
    <row r="130" spans="1:15" s="1" customFormat="1" ht="19.75" customHeight="1" x14ac:dyDescent="0.25">
      <c r="A130" s="131"/>
      <c r="B130" s="121" t="s">
        <v>179</v>
      </c>
      <c r="C130" s="121" t="s">
        <v>196</v>
      </c>
      <c r="D130" s="129">
        <v>66.165000000000006</v>
      </c>
      <c r="E130" s="129">
        <v>-6.5830000000000002</v>
      </c>
      <c r="F130" s="134">
        <f t="shared" si="5"/>
        <v>0.11461052514883867</v>
      </c>
      <c r="G130" s="130">
        <v>-1.87302389184689</v>
      </c>
      <c r="H130" s="129">
        <v>69.415999999999997</v>
      </c>
      <c r="I130" s="129">
        <v>3.2509999999999999</v>
      </c>
      <c r="J130" s="134">
        <f t="shared" si="6"/>
        <v>0.12461985343487332</v>
      </c>
      <c r="K130" s="134">
        <f t="shared" si="7"/>
        <v>1.0009328286034652E-2</v>
      </c>
      <c r="L130" s="129">
        <v>68.998000000000005</v>
      </c>
      <c r="M130" s="129">
        <v>-0.41800000000000298</v>
      </c>
      <c r="N130" s="134">
        <f t="shared" si="8"/>
        <v>0.11184868541564338</v>
      </c>
      <c r="O130" s="134">
        <f t="shared" si="9"/>
        <v>-1.2771168019229936E-2</v>
      </c>
    </row>
    <row r="131" spans="1:15" s="1" customFormat="1" ht="19.75" customHeight="1" x14ac:dyDescent="0.25">
      <c r="A131" s="124" t="s">
        <v>153</v>
      </c>
      <c r="B131" s="57"/>
      <c r="C131" s="57"/>
      <c r="D131" s="125">
        <f>SUM(D125:D130)</f>
        <v>577.303</v>
      </c>
      <c r="E131" s="125">
        <f>SUM(E125:E130)</f>
        <v>41.267000000000003</v>
      </c>
      <c r="F131" s="126">
        <v>100</v>
      </c>
      <c r="G131" s="127"/>
      <c r="H131" s="125">
        <f>SUM(H125:H130)</f>
        <v>557.02199999999993</v>
      </c>
      <c r="I131" s="125">
        <f>SUM(I125:I130)</f>
        <v>-20.280999999999999</v>
      </c>
      <c r="J131" s="126">
        <v>100</v>
      </c>
      <c r="K131" s="127"/>
      <c r="L131" s="125">
        <f>SUM(L125:L130)</f>
        <v>616.88700000000006</v>
      </c>
      <c r="M131" s="125">
        <f>SUM(M125:M130)</f>
        <v>59.865000000000009</v>
      </c>
      <c r="N131" s="126">
        <v>100</v>
      </c>
      <c r="O131" s="127"/>
    </row>
    <row r="132" spans="1:15" s="1" customFormat="1" ht="11.15" customHeight="1" x14ac:dyDescent="0.25">
      <c r="A132" s="44"/>
      <c r="B132" s="44"/>
      <c r="C132" s="128"/>
      <c r="D132" s="44"/>
      <c r="E132" s="44"/>
      <c r="F132" s="128"/>
      <c r="G132" s="128"/>
      <c r="H132" s="44"/>
      <c r="I132" s="44"/>
      <c r="J132" s="128"/>
      <c r="K132" s="128"/>
      <c r="L132" s="44"/>
      <c r="M132" s="44"/>
      <c r="N132" s="128"/>
      <c r="O132" s="128"/>
    </row>
    <row r="133" spans="1:15" s="1" customFormat="1" ht="19.75" customHeight="1" x14ac:dyDescent="0.25">
      <c r="A133" s="120" t="s">
        <v>48</v>
      </c>
      <c r="B133" s="121" t="s">
        <v>152</v>
      </c>
      <c r="C133" s="121" t="s">
        <v>48</v>
      </c>
      <c r="D133" s="122">
        <v>72.914000000000001</v>
      </c>
      <c r="E133" s="122">
        <v>6</v>
      </c>
      <c r="F133" s="123">
        <v>28.794269105613999</v>
      </c>
      <c r="G133" s="123">
        <v>1.61500063956067</v>
      </c>
      <c r="H133" s="122">
        <v>72.212999999999994</v>
      </c>
      <c r="I133" s="122">
        <v>-0.70099999999999996</v>
      </c>
      <c r="J133" s="123">
        <v>31.915937417130699</v>
      </c>
      <c r="K133" s="123">
        <v>3.1216683115167299</v>
      </c>
      <c r="L133" s="122">
        <v>75.164000000000001</v>
      </c>
      <c r="M133" s="122">
        <v>2.9510000000000001</v>
      </c>
      <c r="N133" s="123">
        <v>28.631068922697199</v>
      </c>
      <c r="O133" s="123">
        <v>-3.2848684944335602</v>
      </c>
    </row>
    <row r="134" spans="1:15" s="1" customFormat="1" ht="19.75" customHeight="1" x14ac:dyDescent="0.25">
      <c r="A134" s="131"/>
      <c r="B134" s="121" t="s">
        <v>159</v>
      </c>
      <c r="C134" s="121" t="s">
        <v>197</v>
      </c>
      <c r="D134" s="129"/>
      <c r="E134" s="129"/>
      <c r="F134" s="130"/>
      <c r="G134" s="130"/>
      <c r="H134" s="129"/>
      <c r="I134" s="129"/>
      <c r="J134" s="130"/>
      <c r="K134" s="130"/>
      <c r="L134" s="129">
        <v>40.031999999999996</v>
      </c>
      <c r="M134" s="129">
        <v>40.031999999999996</v>
      </c>
      <c r="N134" s="130">
        <v>15.248775359393001</v>
      </c>
      <c r="O134" s="130">
        <v>15.248775359393001</v>
      </c>
    </row>
    <row r="135" spans="1:15" s="1" customFormat="1" ht="19.75" customHeight="1" x14ac:dyDescent="0.25">
      <c r="A135" s="131"/>
      <c r="B135" s="121" t="s">
        <v>154</v>
      </c>
      <c r="C135" s="121" t="s">
        <v>198</v>
      </c>
      <c r="D135" s="122">
        <v>102.82899999999999</v>
      </c>
      <c r="E135" s="122">
        <v>-17.920000000000002</v>
      </c>
      <c r="F135" s="123">
        <v>40.607920260322899</v>
      </c>
      <c r="G135" s="123">
        <v>-8.4381610979500401</v>
      </c>
      <c r="H135" s="122">
        <v>108.532</v>
      </c>
      <c r="I135" s="122">
        <v>5.7030000000000003</v>
      </c>
      <c r="J135" s="123">
        <v>47.967824626535801</v>
      </c>
      <c r="K135" s="123">
        <v>7.3599043662129704</v>
      </c>
      <c r="L135" s="122">
        <v>94.831999999999994</v>
      </c>
      <c r="M135" s="122">
        <v>-13.7</v>
      </c>
      <c r="N135" s="123">
        <v>36.122898303406103</v>
      </c>
      <c r="O135" s="123">
        <v>-11.8449263231297</v>
      </c>
    </row>
    <row r="136" spans="1:15" s="1" customFormat="1" ht="19.75" customHeight="1" x14ac:dyDescent="0.25">
      <c r="A136" s="131"/>
      <c r="B136" s="121" t="s">
        <v>178</v>
      </c>
      <c r="C136" s="121" t="s">
        <v>199</v>
      </c>
      <c r="D136" s="129">
        <v>77.480999999999995</v>
      </c>
      <c r="E136" s="129">
        <v>18.949000000000002</v>
      </c>
      <c r="F136" s="130">
        <v>30.597810634063102</v>
      </c>
      <c r="G136" s="130">
        <v>6.8231604583893697</v>
      </c>
      <c r="H136" s="129">
        <v>45.515000000000001</v>
      </c>
      <c r="I136" s="129">
        <v>-31.966000000000001</v>
      </c>
      <c r="J136" s="130">
        <v>20.1162379563334</v>
      </c>
      <c r="K136" s="130">
        <v>-10.4815726777297</v>
      </c>
      <c r="L136" s="129">
        <v>52.497999999999998</v>
      </c>
      <c r="M136" s="129">
        <v>6.9829999999999997</v>
      </c>
      <c r="N136" s="130">
        <v>19.9972574145037</v>
      </c>
      <c r="O136" s="130">
        <v>-0.118980541829718</v>
      </c>
    </row>
    <row r="137" spans="1:15" s="1" customFormat="1" ht="19.75" customHeight="1" x14ac:dyDescent="0.25">
      <c r="A137" s="124" t="s">
        <v>153</v>
      </c>
      <c r="B137" s="57"/>
      <c r="C137" s="57"/>
      <c r="D137" s="125">
        <v>253.22399999999999</v>
      </c>
      <c r="E137" s="125">
        <v>7.0289999999999999</v>
      </c>
      <c r="F137" s="126">
        <v>100</v>
      </c>
      <c r="G137" s="127"/>
      <c r="H137" s="125">
        <v>226.26</v>
      </c>
      <c r="I137" s="125">
        <v>-26.963999999999999</v>
      </c>
      <c r="J137" s="126">
        <v>100</v>
      </c>
      <c r="K137" s="127"/>
      <c r="L137" s="125">
        <v>262.52600000000001</v>
      </c>
      <c r="M137" s="125">
        <v>36.265999999999998</v>
      </c>
      <c r="N137" s="126">
        <v>100</v>
      </c>
      <c r="O137" s="127"/>
    </row>
    <row r="138" spans="1:15" s="1" customFormat="1" ht="11.15" customHeight="1" x14ac:dyDescent="0.25">
      <c r="A138" s="44"/>
      <c r="B138" s="44"/>
      <c r="C138" s="128"/>
      <c r="D138" s="44"/>
      <c r="E138" s="44"/>
      <c r="F138" s="128"/>
      <c r="G138" s="128"/>
      <c r="H138" s="44"/>
      <c r="I138" s="44"/>
      <c r="J138" s="128"/>
      <c r="K138" s="128"/>
      <c r="L138" s="44"/>
      <c r="M138" s="44"/>
      <c r="N138" s="128"/>
      <c r="O138" s="128"/>
    </row>
    <row r="139" spans="1:15" s="1" customFormat="1" ht="19.75" customHeight="1" x14ac:dyDescent="0.25">
      <c r="A139" s="120" t="s">
        <v>51</v>
      </c>
      <c r="B139" s="121" t="s">
        <v>152</v>
      </c>
      <c r="C139" s="121" t="s">
        <v>51</v>
      </c>
      <c r="D139" s="122">
        <v>170.77600000000001</v>
      </c>
      <c r="E139" s="122">
        <v>-46.899000000000001</v>
      </c>
      <c r="F139" s="123">
        <v>19.28752617396</v>
      </c>
      <c r="G139" s="123">
        <v>-0.90971881697480195</v>
      </c>
      <c r="H139" s="122">
        <v>210.19200000000001</v>
      </c>
      <c r="I139" s="122">
        <v>39.415999999999997</v>
      </c>
      <c r="J139" s="123">
        <v>21.992753206177898</v>
      </c>
      <c r="K139" s="123">
        <v>2.7052270322178802</v>
      </c>
      <c r="L139" s="122">
        <v>247.358</v>
      </c>
      <c r="M139" s="122">
        <v>37.165999999999997</v>
      </c>
      <c r="N139" s="123">
        <v>20.9567703810391</v>
      </c>
      <c r="O139" s="123">
        <v>-1.03598282513875</v>
      </c>
    </row>
    <row r="140" spans="1:15" s="1" customFormat="1" ht="19.75" customHeight="1" x14ac:dyDescent="0.25">
      <c r="A140" s="131"/>
      <c r="B140" s="121" t="s">
        <v>159</v>
      </c>
      <c r="C140" s="121" t="s">
        <v>51</v>
      </c>
      <c r="D140" s="129">
        <v>285.31099999999998</v>
      </c>
      <c r="E140" s="129">
        <v>-68.231999999999999</v>
      </c>
      <c r="F140" s="130">
        <v>32.223165902812397</v>
      </c>
      <c r="G140" s="130">
        <v>-0.58076006861311702</v>
      </c>
      <c r="H140" s="129">
        <v>309.92399999999998</v>
      </c>
      <c r="I140" s="129">
        <v>24.613</v>
      </c>
      <c r="J140" s="130">
        <v>32.427885193877401</v>
      </c>
      <c r="K140" s="130">
        <v>0.20471929106491901</v>
      </c>
      <c r="L140" s="129">
        <v>397.03399999999999</v>
      </c>
      <c r="M140" s="129">
        <v>87.11</v>
      </c>
      <c r="N140" s="130">
        <v>33.637684536038797</v>
      </c>
      <c r="O140" s="130">
        <v>1.2097993421614499</v>
      </c>
    </row>
    <row r="141" spans="1:15" s="1" customFormat="1" ht="19.75" customHeight="1" x14ac:dyDescent="0.25">
      <c r="A141" s="131"/>
      <c r="B141" s="121" t="s">
        <v>154</v>
      </c>
      <c r="C141" s="121" t="s">
        <v>51</v>
      </c>
      <c r="D141" s="122">
        <v>116.779</v>
      </c>
      <c r="E141" s="122">
        <v>19.196999999999999</v>
      </c>
      <c r="F141" s="123">
        <v>13.189078202258401</v>
      </c>
      <c r="G141" s="123">
        <v>4.1348112413974496</v>
      </c>
      <c r="H141" s="122">
        <v>141.57900000000001</v>
      </c>
      <c r="I141" s="122">
        <v>24.8</v>
      </c>
      <c r="J141" s="123">
        <v>14.813656115253901</v>
      </c>
      <c r="K141" s="123">
        <v>1.62457791299559</v>
      </c>
      <c r="L141" s="122">
        <v>112.479</v>
      </c>
      <c r="M141" s="122">
        <v>-29.1</v>
      </c>
      <c r="N141" s="123">
        <v>9.5294939952979103</v>
      </c>
      <c r="O141" s="123">
        <v>-5.28416211995604</v>
      </c>
    </row>
    <row r="142" spans="1:15" s="1" customFormat="1" ht="19.75" customHeight="1" x14ac:dyDescent="0.25">
      <c r="A142" s="131"/>
      <c r="B142" s="121" t="s">
        <v>163</v>
      </c>
      <c r="C142" s="121" t="s">
        <v>51</v>
      </c>
      <c r="D142" s="129">
        <v>69.53</v>
      </c>
      <c r="E142" s="129">
        <v>16.864000000000001</v>
      </c>
      <c r="F142" s="130">
        <v>7.85275269871316</v>
      </c>
      <c r="G142" s="130">
        <v>2.9660725347413099</v>
      </c>
      <c r="H142" s="129">
        <v>74.228999999999999</v>
      </c>
      <c r="I142" s="129">
        <v>4.6989999999999998</v>
      </c>
      <c r="J142" s="130">
        <v>7.76670890300952</v>
      </c>
      <c r="K142" s="130">
        <v>-8.6043795703634601E-2</v>
      </c>
      <c r="L142" s="129">
        <v>87.447000000000003</v>
      </c>
      <c r="M142" s="129">
        <v>13.218</v>
      </c>
      <c r="N142" s="130">
        <v>7.4087221739775098</v>
      </c>
      <c r="O142" s="130">
        <v>-0.357986729032016</v>
      </c>
    </row>
    <row r="143" spans="1:15" s="1" customFormat="1" ht="19.75" customHeight="1" x14ac:dyDescent="0.25">
      <c r="A143" s="131"/>
      <c r="B143" s="121" t="s">
        <v>165</v>
      </c>
      <c r="C143" s="121" t="s">
        <v>51</v>
      </c>
      <c r="D143" s="122">
        <v>133.613</v>
      </c>
      <c r="E143" s="122">
        <v>31.280999999999999</v>
      </c>
      <c r="F143" s="123">
        <v>15.090318514787301</v>
      </c>
      <c r="G143" s="123">
        <v>5.5953169095853301</v>
      </c>
      <c r="H143" s="122">
        <v>40.581000000000003</v>
      </c>
      <c r="I143" s="122">
        <v>-93.031999999999996</v>
      </c>
      <c r="J143" s="123">
        <v>4.2460603536761798</v>
      </c>
      <c r="K143" s="123">
        <v>-10.8442581611111</v>
      </c>
      <c r="L143" s="122">
        <v>67.613</v>
      </c>
      <c r="M143" s="122">
        <v>27.032</v>
      </c>
      <c r="N143" s="123">
        <v>5.7283375341537299</v>
      </c>
      <c r="O143" s="123">
        <v>1.4822771804775501</v>
      </c>
    </row>
    <row r="144" spans="1:15" s="1" customFormat="1" ht="19.75" customHeight="1" x14ac:dyDescent="0.25">
      <c r="A144" s="131"/>
      <c r="B144" s="121" t="s">
        <v>166</v>
      </c>
      <c r="C144" s="121" t="s">
        <v>200</v>
      </c>
      <c r="D144" s="129"/>
      <c r="E144" s="129"/>
      <c r="F144" s="130"/>
      <c r="G144" s="130"/>
      <c r="H144" s="129">
        <v>58.530999999999999</v>
      </c>
      <c r="I144" s="129">
        <v>58.530999999999999</v>
      </c>
      <c r="J144" s="130">
        <v>6.1241999596121497</v>
      </c>
      <c r="K144" s="130">
        <v>6.1241999596121497</v>
      </c>
      <c r="L144" s="129">
        <v>78.697000000000003</v>
      </c>
      <c r="M144" s="129">
        <v>20.166</v>
      </c>
      <c r="N144" s="130">
        <v>6.6674009277105899</v>
      </c>
      <c r="O144" s="130">
        <v>0.54320096809843799</v>
      </c>
    </row>
    <row r="145" spans="1:15" s="1" customFormat="1" ht="19.75" customHeight="1" x14ac:dyDescent="0.25">
      <c r="A145" s="131"/>
      <c r="B145" s="121" t="s">
        <v>201</v>
      </c>
      <c r="C145" s="121" t="s">
        <v>51</v>
      </c>
      <c r="D145" s="122">
        <v>109.413</v>
      </c>
      <c r="E145" s="122">
        <v>-144.535</v>
      </c>
      <c r="F145" s="123">
        <v>12.3571585074688</v>
      </c>
      <c r="G145" s="123">
        <v>-11.2057218001362</v>
      </c>
      <c r="H145" s="122">
        <v>120.697</v>
      </c>
      <c r="I145" s="122">
        <v>11.284000000000001</v>
      </c>
      <c r="J145" s="123">
        <v>12.628736268392901</v>
      </c>
      <c r="K145" s="123">
        <v>0.271577760924195</v>
      </c>
      <c r="L145" s="122">
        <v>189.697</v>
      </c>
      <c r="M145" s="122">
        <v>69</v>
      </c>
      <c r="N145" s="123">
        <v>16.071590451782299</v>
      </c>
      <c r="O145" s="123">
        <v>3.4428541833894002</v>
      </c>
    </row>
    <row r="146" spans="1:15" s="1" customFormat="1" ht="19.75" customHeight="1" x14ac:dyDescent="0.25">
      <c r="A146" s="124" t="s">
        <v>153</v>
      </c>
      <c r="B146" s="57"/>
      <c r="C146" s="57"/>
      <c r="D146" s="125">
        <v>885.42200000000003</v>
      </c>
      <c r="E146" s="125">
        <v>-192.32400000000001</v>
      </c>
      <c r="F146" s="126">
        <v>100</v>
      </c>
      <c r="G146" s="127"/>
      <c r="H146" s="125">
        <v>955.73299999999995</v>
      </c>
      <c r="I146" s="125">
        <v>70.311000000000007</v>
      </c>
      <c r="J146" s="126">
        <v>100</v>
      </c>
      <c r="K146" s="127"/>
      <c r="L146" s="125">
        <v>1180.325</v>
      </c>
      <c r="M146" s="133">
        <v>224.59200000000001</v>
      </c>
      <c r="N146" s="126">
        <v>100</v>
      </c>
      <c r="O146" s="127"/>
    </row>
    <row r="147" spans="1:15" s="1" customFormat="1" ht="11.15" customHeight="1" x14ac:dyDescent="0.25">
      <c r="A147" s="44"/>
      <c r="B147" s="44"/>
      <c r="C147" s="128"/>
      <c r="D147" s="44"/>
      <c r="E147" s="44"/>
      <c r="F147" s="128"/>
      <c r="G147" s="128"/>
      <c r="H147" s="44"/>
      <c r="I147" s="44"/>
      <c r="J147" s="128"/>
      <c r="K147" s="128"/>
      <c r="L147" s="44"/>
      <c r="M147" s="44"/>
      <c r="N147" s="128"/>
      <c r="O147" s="128"/>
    </row>
    <row r="148" spans="1:15" s="1" customFormat="1" ht="19.75" customHeight="1" x14ac:dyDescent="0.25">
      <c r="A148" s="120" t="s">
        <v>202</v>
      </c>
      <c r="B148" s="121" t="s">
        <v>152</v>
      </c>
      <c r="C148" s="121" t="s">
        <v>133</v>
      </c>
      <c r="D148" s="129">
        <v>140.78</v>
      </c>
      <c r="E148" s="129">
        <v>24.367999999999999</v>
      </c>
      <c r="F148" s="135">
        <f>D148/D$153</f>
        <v>0.22232364371996508</v>
      </c>
      <c r="G148" s="130">
        <v>-32.7432265364057</v>
      </c>
      <c r="H148" s="129">
        <v>113.277</v>
      </c>
      <c r="I148" s="129">
        <v>-27.503</v>
      </c>
      <c r="J148" s="135">
        <f>H148/H$153</f>
        <v>0.17954456478151504</v>
      </c>
      <c r="K148" s="135">
        <f>J148-F148</f>
        <v>-4.2779078938450038E-2</v>
      </c>
      <c r="L148" s="129">
        <v>119.36199999999999</v>
      </c>
      <c r="M148" s="129">
        <v>6.085</v>
      </c>
      <c r="N148" s="135">
        <f>L148/L$153</f>
        <v>0.16938059903760055</v>
      </c>
      <c r="O148" s="135">
        <f t="shared" ref="O148:O152" si="10">N148-J148</f>
        <v>-1.0163965743914483E-2</v>
      </c>
    </row>
    <row r="149" spans="1:15" s="1" customFormat="1" ht="19.75" customHeight="1" x14ac:dyDescent="0.25">
      <c r="A149" s="131"/>
      <c r="B149" s="121" t="s">
        <v>159</v>
      </c>
      <c r="C149" s="121" t="s">
        <v>60</v>
      </c>
      <c r="D149" s="122">
        <v>72.195999999999998</v>
      </c>
      <c r="E149" s="122">
        <v>72.195999999999998</v>
      </c>
      <c r="F149" s="135">
        <f>D149/D$153</f>
        <v>0.11401390667713168</v>
      </c>
      <c r="G149" s="123">
        <v>10.7696232063929</v>
      </c>
      <c r="H149" s="122">
        <v>102.643</v>
      </c>
      <c r="I149" s="122">
        <v>30.446999999999999</v>
      </c>
      <c r="J149" s="135">
        <f>H149/H$153</f>
        <v>0.16268962598646722</v>
      </c>
      <c r="K149" s="135">
        <f t="shared" ref="K149:K152" si="11">J149-F149</f>
        <v>4.8675719309335536E-2</v>
      </c>
      <c r="L149" s="122">
        <v>79.509</v>
      </c>
      <c r="M149" s="122">
        <v>-23.134</v>
      </c>
      <c r="N149" s="135">
        <f>L149/L$153</f>
        <v>0.11282721510095828</v>
      </c>
      <c r="O149" s="135">
        <f t="shared" si="10"/>
        <v>-4.986241088550894E-2</v>
      </c>
    </row>
    <row r="150" spans="1:15" s="1" customFormat="1" ht="19.75" customHeight="1" x14ac:dyDescent="0.25">
      <c r="A150" s="131"/>
      <c r="B150" s="121" t="s">
        <v>154</v>
      </c>
      <c r="C150" s="121" t="s">
        <v>203</v>
      </c>
      <c r="D150" s="129">
        <v>220.08</v>
      </c>
      <c r="E150" s="129">
        <v>220.08</v>
      </c>
      <c r="F150" s="135">
        <f>D150/D$153</f>
        <v>0.34755638236887282</v>
      </c>
      <c r="G150" s="130">
        <v>32.829778315459997</v>
      </c>
      <c r="H150" s="129">
        <v>241.83</v>
      </c>
      <c r="I150" s="129">
        <v>21.75</v>
      </c>
      <c r="J150" s="135">
        <f>H150/H$153</f>
        <v>0.38330165965830471</v>
      </c>
      <c r="K150" s="135">
        <f t="shared" si="11"/>
        <v>3.5745277289431887E-2</v>
      </c>
      <c r="L150" s="129">
        <v>261.995</v>
      </c>
      <c r="M150" s="129">
        <v>20.164999999999999</v>
      </c>
      <c r="N150" s="135">
        <f>L150/L$153</f>
        <v>0.37178390144984297</v>
      </c>
      <c r="O150" s="135">
        <f t="shared" si="10"/>
        <v>-1.1517758208461737E-2</v>
      </c>
    </row>
    <row r="151" spans="1:15" s="1" customFormat="1" ht="19.75" customHeight="1" x14ac:dyDescent="0.25">
      <c r="A151" s="131"/>
      <c r="B151" s="121" t="s">
        <v>164</v>
      </c>
      <c r="C151" s="121" t="s">
        <v>204</v>
      </c>
      <c r="D151" s="122">
        <v>168.666</v>
      </c>
      <c r="E151" s="122">
        <v>145.666</v>
      </c>
      <c r="F151" s="135">
        <f>D151/D$153</f>
        <v>0.26636198104611186</v>
      </c>
      <c r="G151" s="123">
        <v>14.5418902876798</v>
      </c>
      <c r="H151" s="122">
        <v>129.83199999999999</v>
      </c>
      <c r="I151" s="122">
        <v>-38.834000000000003</v>
      </c>
      <c r="J151" s="135">
        <f>H151/H$153</f>
        <v>0.20578431574559408</v>
      </c>
      <c r="K151" s="135">
        <f t="shared" si="11"/>
        <v>-6.057766530051778E-2</v>
      </c>
      <c r="L151" s="122">
        <v>193.74799999999999</v>
      </c>
      <c r="M151" s="122">
        <v>63.915999999999997</v>
      </c>
      <c r="N151" s="135">
        <f>L151/L$153</f>
        <v>0.27493802300847031</v>
      </c>
      <c r="O151" s="136">
        <f>N151-J151</f>
        <v>6.9153707262876229E-2</v>
      </c>
    </row>
    <row r="152" spans="1:15" s="1" customFormat="1" ht="19.75" customHeight="1" x14ac:dyDescent="0.25">
      <c r="A152" s="131"/>
      <c r="B152" s="121" t="s">
        <v>157</v>
      </c>
      <c r="C152" s="121" t="s">
        <v>205</v>
      </c>
      <c r="D152" s="129">
        <v>31.498999999999999</v>
      </c>
      <c r="E152" s="129">
        <v>-26.366</v>
      </c>
      <c r="F152" s="135">
        <f>D152/D$153</f>
        <v>4.974408618791859E-2</v>
      </c>
      <c r="G152" s="130">
        <v>-22.0156336297926</v>
      </c>
      <c r="H152" s="129">
        <v>43.331000000000003</v>
      </c>
      <c r="I152" s="129">
        <v>11.832000000000001</v>
      </c>
      <c r="J152" s="135">
        <f>H152/H$153</f>
        <v>6.867983382811893E-2</v>
      </c>
      <c r="K152" s="135">
        <f t="shared" si="11"/>
        <v>1.893574764020034E-2</v>
      </c>
      <c r="L152" s="129">
        <v>50.082999999999998</v>
      </c>
      <c r="M152" s="129">
        <v>6.7519999999999998</v>
      </c>
      <c r="N152" s="135">
        <f>L152/L$153</f>
        <v>7.107026140312786E-2</v>
      </c>
      <c r="O152" s="135">
        <f t="shared" si="10"/>
        <v>2.3904275750089299E-3</v>
      </c>
    </row>
    <row r="153" spans="1:15" s="1" customFormat="1" ht="19.75" customHeight="1" x14ac:dyDescent="0.25">
      <c r="A153" s="124" t="s">
        <v>153</v>
      </c>
      <c r="B153" s="57"/>
      <c r="C153" s="57"/>
      <c r="D153" s="125">
        <f>SUM(D148:D152)</f>
        <v>633.221</v>
      </c>
      <c r="E153" s="125">
        <f>SUM(E148:E152)</f>
        <v>435.94400000000002</v>
      </c>
      <c r="F153" s="126">
        <v>100</v>
      </c>
      <c r="G153" s="127"/>
      <c r="H153" s="125">
        <f>SUM(H148:H152)</f>
        <v>630.91300000000001</v>
      </c>
      <c r="I153" s="125">
        <f>SUM(I148:I152)</f>
        <v>-2.3080000000000034</v>
      </c>
      <c r="J153" s="126">
        <v>100</v>
      </c>
      <c r="K153" s="127"/>
      <c r="L153" s="125">
        <f>SUM(L148:L152)</f>
        <v>704.697</v>
      </c>
      <c r="M153" s="125">
        <f>SUM(M148:M152)</f>
        <v>73.783999999999992</v>
      </c>
      <c r="N153" s="126">
        <v>100</v>
      </c>
      <c r="O153" s="127"/>
    </row>
    <row r="154" spans="1:15" s="1" customFormat="1" ht="11.15" customHeight="1" x14ac:dyDescent="0.25">
      <c r="A154" s="44"/>
      <c r="B154" s="44"/>
      <c r="C154" s="128"/>
      <c r="D154" s="44"/>
      <c r="E154" s="44"/>
      <c r="F154" s="128"/>
      <c r="G154" s="128"/>
      <c r="H154" s="44"/>
      <c r="I154" s="44"/>
      <c r="J154" s="128"/>
      <c r="K154" s="128"/>
      <c r="L154" s="44"/>
      <c r="M154" s="44"/>
      <c r="N154" s="128"/>
      <c r="O154" s="128"/>
    </row>
    <row r="155" spans="1:15" s="1" customFormat="1" ht="19.75" customHeight="1" x14ac:dyDescent="0.25">
      <c r="A155" s="120" t="s">
        <v>54</v>
      </c>
      <c r="B155" s="121" t="s">
        <v>152</v>
      </c>
      <c r="C155" s="121" t="s">
        <v>54</v>
      </c>
      <c r="D155" s="122">
        <v>47.497999999999998</v>
      </c>
      <c r="E155" s="122">
        <v>-24.25</v>
      </c>
      <c r="F155" s="123">
        <v>3.9997103245712098</v>
      </c>
      <c r="G155" s="123">
        <v>-1.8656147869956901</v>
      </c>
      <c r="H155" s="122">
        <v>52.945999999999998</v>
      </c>
      <c r="I155" s="122">
        <v>5.4480000000000004</v>
      </c>
      <c r="J155" s="123">
        <v>4.5887334832115103</v>
      </c>
      <c r="K155" s="123">
        <v>0.58902315864029398</v>
      </c>
      <c r="L155" s="122">
        <v>73.578999999999994</v>
      </c>
      <c r="M155" s="122">
        <v>20.632999999999999</v>
      </c>
      <c r="N155" s="123">
        <v>5.91547144327245</v>
      </c>
      <c r="O155" s="123">
        <v>1.3267379600609399</v>
      </c>
    </row>
    <row r="156" spans="1:15" s="1" customFormat="1" ht="19.75" customHeight="1" x14ac:dyDescent="0.25">
      <c r="A156" s="131"/>
      <c r="B156" s="121" t="s">
        <v>159</v>
      </c>
      <c r="C156" s="121" t="s">
        <v>54</v>
      </c>
      <c r="D156" s="129">
        <v>254.89</v>
      </c>
      <c r="E156" s="129">
        <v>20.561</v>
      </c>
      <c r="F156" s="130">
        <v>21.463770361487999</v>
      </c>
      <c r="G156" s="130">
        <v>2.3076159311434301</v>
      </c>
      <c r="H156" s="129">
        <v>229.24299999999999</v>
      </c>
      <c r="I156" s="129">
        <v>-25.646999999999998</v>
      </c>
      <c r="J156" s="130">
        <v>19.868073695687201</v>
      </c>
      <c r="K156" s="130">
        <v>-1.5956966658007701</v>
      </c>
      <c r="L156" s="129">
        <v>255.41</v>
      </c>
      <c r="M156" s="129">
        <v>26.167000000000002</v>
      </c>
      <c r="N156" s="130">
        <v>20.5339915101621</v>
      </c>
      <c r="O156" s="130">
        <v>0.66591781447485598</v>
      </c>
    </row>
    <row r="157" spans="1:15" s="1" customFormat="1" ht="19.75" customHeight="1" x14ac:dyDescent="0.25">
      <c r="A157" s="131"/>
      <c r="B157" s="121" t="s">
        <v>161</v>
      </c>
      <c r="C157" s="121" t="s">
        <v>54</v>
      </c>
      <c r="D157" s="122">
        <v>148.745</v>
      </c>
      <c r="E157" s="122">
        <v>-27.364999999999998</v>
      </c>
      <c r="F157" s="123">
        <v>12.5255150159658</v>
      </c>
      <c r="G157" s="123">
        <v>-1.87129612020588</v>
      </c>
      <c r="H157" s="122">
        <v>215.749</v>
      </c>
      <c r="I157" s="122">
        <v>67.004000000000005</v>
      </c>
      <c r="J157" s="123">
        <v>18.698573268413099</v>
      </c>
      <c r="K157" s="123">
        <v>6.1730582524472597</v>
      </c>
      <c r="L157" s="122">
        <v>250.58</v>
      </c>
      <c r="M157" s="122">
        <v>34.831000000000003</v>
      </c>
      <c r="N157" s="123">
        <v>20.145677900694601</v>
      </c>
      <c r="O157" s="123">
        <v>1.44710463228153</v>
      </c>
    </row>
    <row r="158" spans="1:15" s="1" customFormat="1" ht="19.75" customHeight="1" x14ac:dyDescent="0.25">
      <c r="A158" s="131"/>
      <c r="B158" s="121" t="s">
        <v>154</v>
      </c>
      <c r="C158" s="121" t="s">
        <v>54</v>
      </c>
      <c r="D158" s="129">
        <v>268.161</v>
      </c>
      <c r="E158" s="129">
        <v>-11.500999999999999</v>
      </c>
      <c r="F158" s="130">
        <v>22.581294377601999</v>
      </c>
      <c r="G158" s="130">
        <v>-0.28078611733894099</v>
      </c>
      <c r="H158" s="129">
        <v>216.69499999999999</v>
      </c>
      <c r="I158" s="129">
        <v>-51.466000000000001</v>
      </c>
      <c r="J158" s="130">
        <v>18.7805613671385</v>
      </c>
      <c r="K158" s="130">
        <v>-3.8007330104634698</v>
      </c>
      <c r="L158" s="129">
        <v>217.86500000000001</v>
      </c>
      <c r="M158" s="129">
        <v>1.17</v>
      </c>
      <c r="N158" s="130">
        <v>17.515516465140202</v>
      </c>
      <c r="O158" s="130">
        <v>-1.2650449019983401</v>
      </c>
    </row>
    <row r="159" spans="1:15" s="1" customFormat="1" ht="19.75" customHeight="1" x14ac:dyDescent="0.25">
      <c r="A159" s="131"/>
      <c r="B159" s="121" t="s">
        <v>163</v>
      </c>
      <c r="C159" s="121" t="s">
        <v>54</v>
      </c>
      <c r="D159" s="122">
        <v>115.831</v>
      </c>
      <c r="E159" s="122">
        <v>22.582999999999998</v>
      </c>
      <c r="F159" s="123">
        <v>9.7538937766939302</v>
      </c>
      <c r="G159" s="123">
        <v>2.13096580652903</v>
      </c>
      <c r="H159" s="122">
        <v>144.863</v>
      </c>
      <c r="I159" s="122">
        <v>29.032</v>
      </c>
      <c r="J159" s="123">
        <v>12.5550126275539</v>
      </c>
      <c r="K159" s="123">
        <v>2.8011188508599698</v>
      </c>
      <c r="L159" s="122">
        <v>144.74600000000001</v>
      </c>
      <c r="M159" s="122">
        <v>-0.11700000000000101</v>
      </c>
      <c r="N159" s="123">
        <v>11.637027270388501</v>
      </c>
      <c r="O159" s="123">
        <v>-0.91798535716542196</v>
      </c>
    </row>
    <row r="160" spans="1:15" s="1" customFormat="1" ht="19.75" customHeight="1" x14ac:dyDescent="0.25">
      <c r="A160" s="131"/>
      <c r="B160" s="121" t="s">
        <v>165</v>
      </c>
      <c r="C160" s="121" t="s">
        <v>54</v>
      </c>
      <c r="D160" s="129">
        <v>186.74600000000001</v>
      </c>
      <c r="E160" s="129">
        <v>34.665999999999997</v>
      </c>
      <c r="F160" s="130">
        <v>15.725502216353901</v>
      </c>
      <c r="G160" s="130">
        <v>3.2931188333035299</v>
      </c>
      <c r="H160" s="129">
        <v>89.998999999999995</v>
      </c>
      <c r="I160" s="129">
        <v>-96.747</v>
      </c>
      <c r="J160" s="130">
        <v>7.80004957419923</v>
      </c>
      <c r="K160" s="130">
        <v>-7.9254526421546299</v>
      </c>
      <c r="L160" s="129">
        <v>94.997</v>
      </c>
      <c r="M160" s="129">
        <v>4.99800000000001</v>
      </c>
      <c r="N160" s="130">
        <v>7.6373970928736803</v>
      </c>
      <c r="O160" s="130">
        <v>-0.16265248132555099</v>
      </c>
    </row>
    <row r="161" spans="1:15" s="1" customFormat="1" ht="19.75" customHeight="1" x14ac:dyDescent="0.25">
      <c r="A161" s="131"/>
      <c r="B161" s="121" t="s">
        <v>201</v>
      </c>
      <c r="C161" s="121" t="s">
        <v>54</v>
      </c>
      <c r="D161" s="122">
        <v>165.66499999999999</v>
      </c>
      <c r="E161" s="122">
        <v>-50.414999999999999</v>
      </c>
      <c r="F161" s="123">
        <v>13.9503139273251</v>
      </c>
      <c r="G161" s="123">
        <v>-3.7140035464354701</v>
      </c>
      <c r="H161" s="122">
        <v>204.33099999999999</v>
      </c>
      <c r="I161" s="122">
        <v>38.665999999999997</v>
      </c>
      <c r="J161" s="123">
        <v>17.708995983796498</v>
      </c>
      <c r="K161" s="123">
        <v>3.7586820564713701</v>
      </c>
      <c r="L161" s="122">
        <v>206.66300000000001</v>
      </c>
      <c r="M161" s="122">
        <v>2.3320000000000101</v>
      </c>
      <c r="N161" s="123">
        <v>16.614918317468501</v>
      </c>
      <c r="O161" s="123">
        <v>-1.09407766632804</v>
      </c>
    </row>
    <row r="162" spans="1:15" s="1" customFormat="1" ht="19.75" customHeight="1" x14ac:dyDescent="0.25">
      <c r="A162" s="124" t="s">
        <v>153</v>
      </c>
      <c r="B162" s="57"/>
      <c r="C162" s="57"/>
      <c r="D162" s="125">
        <v>1187.5360000000001</v>
      </c>
      <c r="E162" s="125">
        <v>-35.720999999999997</v>
      </c>
      <c r="F162" s="126">
        <v>100</v>
      </c>
      <c r="G162" s="127"/>
      <c r="H162" s="125">
        <v>1153.826</v>
      </c>
      <c r="I162" s="125">
        <v>-33.71</v>
      </c>
      <c r="J162" s="126">
        <v>100</v>
      </c>
      <c r="K162" s="127"/>
      <c r="L162" s="125">
        <v>1243.8399999999999</v>
      </c>
      <c r="M162" s="125">
        <v>90.013999999999996</v>
      </c>
      <c r="N162" s="126">
        <v>100</v>
      </c>
      <c r="O162" s="127"/>
    </row>
    <row r="163" spans="1:15" s="1" customFormat="1" ht="11.15" customHeight="1" x14ac:dyDescent="0.25">
      <c r="A163" s="44"/>
      <c r="B163" s="44"/>
      <c r="C163" s="128"/>
      <c r="D163" s="44"/>
      <c r="E163" s="44"/>
      <c r="F163" s="128"/>
      <c r="G163" s="128"/>
      <c r="H163" s="44"/>
      <c r="I163" s="44"/>
      <c r="J163" s="128"/>
      <c r="K163" s="128"/>
      <c r="L163" s="44"/>
      <c r="M163" s="44"/>
      <c r="N163" s="128"/>
      <c r="O163" s="128"/>
    </row>
    <row r="164" spans="1:15" s="1" customFormat="1" ht="19.75" customHeight="1" x14ac:dyDescent="0.25">
      <c r="A164" s="120" t="s">
        <v>55</v>
      </c>
      <c r="B164" s="121" t="s">
        <v>152</v>
      </c>
      <c r="C164" s="121" t="s">
        <v>55</v>
      </c>
      <c r="D164" s="129">
        <v>33.33</v>
      </c>
      <c r="E164" s="129">
        <v>-9.3369999999999997</v>
      </c>
      <c r="F164" s="130">
        <v>7.1395063394446501</v>
      </c>
      <c r="G164" s="130">
        <v>-4.0189989904435199</v>
      </c>
      <c r="H164" s="129">
        <v>35.249000000000002</v>
      </c>
      <c r="I164" s="129">
        <v>1.919</v>
      </c>
      <c r="J164" s="130">
        <v>10.074222690936899</v>
      </c>
      <c r="K164" s="130">
        <v>2.9347163514923</v>
      </c>
      <c r="L164" s="129">
        <v>45.332999999999998</v>
      </c>
      <c r="M164" s="129">
        <v>10.084</v>
      </c>
      <c r="N164" s="130">
        <v>11.7790272877031</v>
      </c>
      <c r="O164" s="130">
        <v>1.70480459676618</v>
      </c>
    </row>
    <row r="165" spans="1:15" s="1" customFormat="1" ht="19.75" customHeight="1" x14ac:dyDescent="0.25">
      <c r="A165" s="131"/>
      <c r="B165" s="121" t="s">
        <v>165</v>
      </c>
      <c r="C165" s="121" t="s">
        <v>206</v>
      </c>
      <c r="D165" s="122">
        <v>125.831</v>
      </c>
      <c r="E165" s="122">
        <v>43.383000000000003</v>
      </c>
      <c r="F165" s="123">
        <v>26.953832049164699</v>
      </c>
      <c r="G165" s="123">
        <v>5.3915837673867397</v>
      </c>
      <c r="H165" s="122">
        <v>62.832000000000001</v>
      </c>
      <c r="I165" s="122">
        <v>-62.999000000000002</v>
      </c>
      <c r="J165" s="123">
        <v>17.957489861186101</v>
      </c>
      <c r="K165" s="123">
        <v>-8.9963421879785592</v>
      </c>
      <c r="L165" s="122">
        <v>64.581999999999994</v>
      </c>
      <c r="M165" s="122">
        <v>1.75</v>
      </c>
      <c r="N165" s="123">
        <v>16.7805603047326</v>
      </c>
      <c r="O165" s="123">
        <v>-1.17692955645353</v>
      </c>
    </row>
    <row r="166" spans="1:15" s="1" customFormat="1" ht="19.75" customHeight="1" x14ac:dyDescent="0.25">
      <c r="A166" s="131"/>
      <c r="B166" s="121" t="s">
        <v>155</v>
      </c>
      <c r="C166" s="121" t="s">
        <v>206</v>
      </c>
      <c r="D166" s="129">
        <v>115.014</v>
      </c>
      <c r="E166" s="129">
        <v>11.005000000000001</v>
      </c>
      <c r="F166" s="130">
        <v>24.636759139660601</v>
      </c>
      <c r="G166" s="130">
        <v>-2.5642388413631401</v>
      </c>
      <c r="H166" s="129">
        <v>108.563</v>
      </c>
      <c r="I166" s="129">
        <v>-6.4509999999999996</v>
      </c>
      <c r="J166" s="130">
        <v>31.027485545581101</v>
      </c>
      <c r="K166" s="130">
        <v>6.3907264059205202</v>
      </c>
      <c r="L166" s="129">
        <v>117.28100000000001</v>
      </c>
      <c r="M166" s="129">
        <v>8.718</v>
      </c>
      <c r="N166" s="130">
        <v>30.473520378733198</v>
      </c>
      <c r="O166" s="130">
        <v>-0.55396516684792696</v>
      </c>
    </row>
    <row r="167" spans="1:15" s="1" customFormat="1" ht="19.75" customHeight="1" x14ac:dyDescent="0.25">
      <c r="A167" s="131"/>
      <c r="B167" s="121" t="s">
        <v>178</v>
      </c>
      <c r="C167" s="121" t="s">
        <v>206</v>
      </c>
      <c r="D167" s="122">
        <v>121.331</v>
      </c>
      <c r="E167" s="122">
        <v>48.332000000000001</v>
      </c>
      <c r="F167" s="123">
        <v>25.9899023003648</v>
      </c>
      <c r="G167" s="123">
        <v>6.8988077641539798</v>
      </c>
      <c r="H167" s="122">
        <v>58.082999999999998</v>
      </c>
      <c r="I167" s="122">
        <v>-63.247999999999998</v>
      </c>
      <c r="J167" s="123">
        <v>16.600217780864401</v>
      </c>
      <c r="K167" s="123">
        <v>-9.3896845195003493</v>
      </c>
      <c r="L167" s="122">
        <v>53.165999999999997</v>
      </c>
      <c r="M167" s="122">
        <v>-4.9169999999999998</v>
      </c>
      <c r="N167" s="123">
        <v>13.8143022693849</v>
      </c>
      <c r="O167" s="123">
        <v>-2.78591551147957</v>
      </c>
    </row>
    <row r="168" spans="1:15" s="1" customFormat="1" ht="19.75" customHeight="1" x14ac:dyDescent="0.25">
      <c r="A168" s="131"/>
      <c r="B168" s="121" t="s">
        <v>179</v>
      </c>
      <c r="C168" s="121" t="s">
        <v>206</v>
      </c>
      <c r="D168" s="129">
        <v>71.332999999999998</v>
      </c>
      <c r="E168" s="129">
        <v>-8.9160000000000004</v>
      </c>
      <c r="F168" s="130">
        <v>15.2800001713653</v>
      </c>
      <c r="G168" s="130">
        <v>-5.7071536997340599</v>
      </c>
      <c r="H168" s="129">
        <v>85.165999999999997</v>
      </c>
      <c r="I168" s="129">
        <v>13.833</v>
      </c>
      <c r="J168" s="130">
        <v>24.340584121431402</v>
      </c>
      <c r="K168" s="130">
        <v>9.0605839500661194</v>
      </c>
      <c r="L168" s="129">
        <v>104.5</v>
      </c>
      <c r="M168" s="129">
        <v>19.334</v>
      </c>
      <c r="N168" s="130">
        <v>27.152589759446201</v>
      </c>
      <c r="O168" s="130">
        <v>2.8120056380148299</v>
      </c>
    </row>
    <row r="169" spans="1:15" s="1" customFormat="1" ht="19.75" customHeight="1" x14ac:dyDescent="0.25">
      <c r="A169" s="124" t="s">
        <v>153</v>
      </c>
      <c r="B169" s="57"/>
      <c r="C169" s="57"/>
      <c r="D169" s="125">
        <v>466.839</v>
      </c>
      <c r="E169" s="125">
        <v>84.466999999999999</v>
      </c>
      <c r="F169" s="126">
        <v>100</v>
      </c>
      <c r="G169" s="127"/>
      <c r="H169" s="125">
        <v>349.89299999999997</v>
      </c>
      <c r="I169" s="125">
        <v>-116.946</v>
      </c>
      <c r="J169" s="126">
        <v>100</v>
      </c>
      <c r="K169" s="127"/>
      <c r="L169" s="125">
        <v>384.86200000000002</v>
      </c>
      <c r="M169" s="125">
        <v>34.969000000000001</v>
      </c>
      <c r="N169" s="126">
        <v>100</v>
      </c>
      <c r="O169" s="127"/>
    </row>
    <row r="170" spans="1:15" s="1" customFormat="1" ht="11.15" customHeight="1" x14ac:dyDescent="0.25">
      <c r="A170" s="44"/>
      <c r="B170" s="44"/>
      <c r="C170" s="128"/>
      <c r="D170" s="44"/>
      <c r="E170" s="44"/>
      <c r="F170" s="128"/>
      <c r="G170" s="128"/>
      <c r="H170" s="44"/>
      <c r="I170" s="44"/>
      <c r="J170" s="128"/>
      <c r="K170" s="128"/>
      <c r="L170" s="44"/>
      <c r="M170" s="44"/>
      <c r="N170" s="128"/>
      <c r="O170" s="128"/>
    </row>
    <row r="171" spans="1:15" s="1" customFormat="1" ht="19.75" customHeight="1" x14ac:dyDescent="0.25">
      <c r="A171" s="120" t="s">
        <v>56</v>
      </c>
      <c r="B171" s="121" t="s">
        <v>152</v>
      </c>
      <c r="C171" s="121" t="s">
        <v>56</v>
      </c>
      <c r="D171" s="122">
        <v>31.748999999999999</v>
      </c>
      <c r="E171" s="122">
        <v>-8.3309999999999995</v>
      </c>
      <c r="F171" s="123">
        <v>14.4261833250787</v>
      </c>
      <c r="G171" s="123">
        <v>-4.0277049754876</v>
      </c>
      <c r="H171" s="122">
        <v>28.497</v>
      </c>
      <c r="I171" s="122">
        <v>-3.2519999999999998</v>
      </c>
      <c r="J171" s="123">
        <v>6.7069123773211903</v>
      </c>
      <c r="K171" s="123">
        <v>-7.7192709477575399</v>
      </c>
      <c r="L171" s="122">
        <v>32.613999999999997</v>
      </c>
      <c r="M171" s="122">
        <v>4.117</v>
      </c>
      <c r="N171" s="123">
        <v>7.1960637218128101</v>
      </c>
      <c r="O171" s="123">
        <v>0.48915134449161901</v>
      </c>
    </row>
    <row r="172" spans="1:15" s="1" customFormat="1" ht="19.75" customHeight="1" x14ac:dyDescent="0.25">
      <c r="A172" s="131"/>
      <c r="B172" s="121" t="s">
        <v>161</v>
      </c>
      <c r="C172" s="121" t="s">
        <v>207</v>
      </c>
      <c r="D172" s="129">
        <v>44.499000000000002</v>
      </c>
      <c r="E172" s="129">
        <v>-4.6980000000000004</v>
      </c>
      <c r="F172" s="130">
        <v>20.219557522525999</v>
      </c>
      <c r="G172" s="130">
        <v>-2.4320378547933998</v>
      </c>
      <c r="H172" s="129">
        <v>49.698</v>
      </c>
      <c r="I172" s="129">
        <v>5.1989999999999998</v>
      </c>
      <c r="J172" s="130">
        <v>11.6966744333828</v>
      </c>
      <c r="K172" s="130">
        <v>-8.5228830891432494</v>
      </c>
      <c r="L172" s="129">
        <v>62.698</v>
      </c>
      <c r="M172" s="129">
        <v>13</v>
      </c>
      <c r="N172" s="130">
        <v>13.833899651383399</v>
      </c>
      <c r="O172" s="130">
        <v>2.1372252180006801</v>
      </c>
    </row>
    <row r="173" spans="1:15" s="1" customFormat="1" ht="19.75" customHeight="1" x14ac:dyDescent="0.25">
      <c r="A173" s="131"/>
      <c r="B173" s="121" t="s">
        <v>154</v>
      </c>
      <c r="C173" s="121" t="s">
        <v>203</v>
      </c>
      <c r="D173" s="122"/>
      <c r="E173" s="122"/>
      <c r="F173" s="123"/>
      <c r="G173" s="123"/>
      <c r="H173" s="122">
        <v>241.83</v>
      </c>
      <c r="I173" s="122">
        <v>241.83</v>
      </c>
      <c r="J173" s="123">
        <v>56.915907646685</v>
      </c>
      <c r="K173" s="123">
        <v>56.915907646685</v>
      </c>
      <c r="L173" s="122">
        <v>261.995</v>
      </c>
      <c r="M173" s="122">
        <v>20.164999999999999</v>
      </c>
      <c r="N173" s="123">
        <v>57.807466572525499</v>
      </c>
      <c r="O173" s="123">
        <v>0.89155892584045704</v>
      </c>
    </row>
    <row r="174" spans="1:15" s="1" customFormat="1" ht="19.75" customHeight="1" x14ac:dyDescent="0.25">
      <c r="A174" s="131"/>
      <c r="B174" s="121" t="s">
        <v>165</v>
      </c>
      <c r="C174" s="121" t="s">
        <v>56</v>
      </c>
      <c r="D174" s="129">
        <v>63.082000000000001</v>
      </c>
      <c r="E174" s="129">
        <v>30.25</v>
      </c>
      <c r="F174" s="130">
        <v>28.6633436175192</v>
      </c>
      <c r="G174" s="130">
        <v>13.546625536576199</v>
      </c>
      <c r="H174" s="129">
        <v>21.582999999999998</v>
      </c>
      <c r="I174" s="129">
        <v>-41.499000000000002</v>
      </c>
      <c r="J174" s="130">
        <v>5.0796676786933102</v>
      </c>
      <c r="K174" s="130">
        <v>-23.583675938825898</v>
      </c>
      <c r="L174" s="129">
        <v>38.497999999999998</v>
      </c>
      <c r="M174" s="129">
        <v>16.914999999999999</v>
      </c>
      <c r="N174" s="130">
        <v>8.4943294647191205</v>
      </c>
      <c r="O174" s="130">
        <v>3.4146617860258099</v>
      </c>
    </row>
    <row r="175" spans="1:15" s="1" customFormat="1" ht="19.75" customHeight="1" x14ac:dyDescent="0.25">
      <c r="A175" s="131"/>
      <c r="B175" s="121" t="s">
        <v>155</v>
      </c>
      <c r="C175" s="121" t="s">
        <v>207</v>
      </c>
      <c r="D175" s="122">
        <v>39</v>
      </c>
      <c r="E175" s="122">
        <v>-10.332000000000001</v>
      </c>
      <c r="F175" s="123">
        <v>17.720909309838699</v>
      </c>
      <c r="G175" s="123">
        <v>-4.9928436253792698</v>
      </c>
      <c r="H175" s="122">
        <v>38.698999999999998</v>
      </c>
      <c r="I175" s="122">
        <v>-0.30099999999999999</v>
      </c>
      <c r="J175" s="123">
        <v>9.1080044246746201</v>
      </c>
      <c r="K175" s="123">
        <v>-8.6129048851641201</v>
      </c>
      <c r="L175" s="122">
        <v>32.749000000000002</v>
      </c>
      <c r="M175" s="122">
        <v>-5.95</v>
      </c>
      <c r="N175" s="123">
        <v>7.2258505802921302</v>
      </c>
      <c r="O175" s="123">
        <v>-1.8821538443824899</v>
      </c>
    </row>
    <row r="176" spans="1:15" s="1" customFormat="1" ht="19.75" customHeight="1" x14ac:dyDescent="0.25">
      <c r="A176" s="131"/>
      <c r="B176" s="121" t="s">
        <v>157</v>
      </c>
      <c r="C176" s="121" t="s">
        <v>208</v>
      </c>
      <c r="D176" s="129">
        <v>41.749000000000002</v>
      </c>
      <c r="E176" s="129">
        <v>-4</v>
      </c>
      <c r="F176" s="130">
        <v>18.970006225037402</v>
      </c>
      <c r="G176" s="130">
        <v>-2.0940390809159402</v>
      </c>
      <c r="H176" s="129">
        <v>44.582999999999998</v>
      </c>
      <c r="I176" s="129">
        <v>2.8340000000000001</v>
      </c>
      <c r="J176" s="130">
        <v>10.4928334392431</v>
      </c>
      <c r="K176" s="130">
        <v>-8.4771727857942807</v>
      </c>
      <c r="L176" s="129">
        <v>24.666</v>
      </c>
      <c r="M176" s="129">
        <v>-19.917000000000002</v>
      </c>
      <c r="N176" s="130">
        <v>5.4423900092670197</v>
      </c>
      <c r="O176" s="130">
        <v>-5.0504434299760703</v>
      </c>
    </row>
    <row r="177" spans="1:15" s="1" customFormat="1" ht="19.75" customHeight="1" x14ac:dyDescent="0.25">
      <c r="A177" s="124" t="s">
        <v>153</v>
      </c>
      <c r="B177" s="57"/>
      <c r="C177" s="57"/>
      <c r="D177" s="125">
        <v>220.07900000000001</v>
      </c>
      <c r="E177" s="125">
        <v>2.8889999999999998</v>
      </c>
      <c r="F177" s="126">
        <v>100</v>
      </c>
      <c r="G177" s="127"/>
      <c r="H177" s="125">
        <v>424.89</v>
      </c>
      <c r="I177" s="125">
        <v>204.81100000000001</v>
      </c>
      <c r="J177" s="126">
        <v>100</v>
      </c>
      <c r="K177" s="127"/>
      <c r="L177" s="125">
        <v>453.22</v>
      </c>
      <c r="M177" s="125">
        <v>28.33</v>
      </c>
      <c r="N177" s="126">
        <v>100</v>
      </c>
      <c r="O177" s="127"/>
    </row>
    <row r="178" spans="1:15" s="1" customFormat="1" ht="11.15" customHeight="1" x14ac:dyDescent="0.25">
      <c r="A178" s="44"/>
      <c r="B178" s="44"/>
      <c r="C178" s="128"/>
      <c r="D178" s="44"/>
      <c r="E178" s="44"/>
      <c r="F178" s="128"/>
      <c r="G178" s="128"/>
      <c r="H178" s="44"/>
      <c r="I178" s="44"/>
      <c r="J178" s="128"/>
      <c r="K178" s="128"/>
      <c r="L178" s="44"/>
      <c r="M178" s="44"/>
      <c r="N178" s="128"/>
      <c r="O178" s="128"/>
    </row>
    <row r="179" spans="1:15" s="1" customFormat="1" ht="19.75" customHeight="1" x14ac:dyDescent="0.25">
      <c r="A179" s="120" t="s">
        <v>57</v>
      </c>
      <c r="B179" s="121" t="s">
        <v>152</v>
      </c>
      <c r="C179" s="121" t="s">
        <v>57</v>
      </c>
      <c r="D179" s="122">
        <v>90.192999999999998</v>
      </c>
      <c r="E179" s="122">
        <v>-0.30299999999999899</v>
      </c>
      <c r="F179" s="123">
        <v>100</v>
      </c>
      <c r="G179" s="123">
        <v>0</v>
      </c>
      <c r="H179" s="122">
        <v>78.248000000000005</v>
      </c>
      <c r="I179" s="122">
        <v>-11.945</v>
      </c>
      <c r="J179" s="123">
        <v>43.1965728922846</v>
      </c>
      <c r="K179" s="123">
        <v>-56.8034271077154</v>
      </c>
      <c r="L179" s="122">
        <v>50.914999999999999</v>
      </c>
      <c r="M179" s="122">
        <v>-27.332999999999998</v>
      </c>
      <c r="N179" s="123">
        <v>31.2040351049225</v>
      </c>
      <c r="O179" s="132">
        <v>-11.9925377873621</v>
      </c>
    </row>
    <row r="180" spans="1:15" s="1" customFormat="1" ht="19.75" customHeight="1" x14ac:dyDescent="0.25">
      <c r="A180" s="131"/>
      <c r="B180" s="121" t="s">
        <v>159</v>
      </c>
      <c r="C180" s="121" t="s">
        <v>209</v>
      </c>
      <c r="D180" s="129"/>
      <c r="E180" s="129"/>
      <c r="F180" s="130"/>
      <c r="G180" s="130"/>
      <c r="H180" s="129">
        <v>102.896</v>
      </c>
      <c r="I180" s="129">
        <v>102.896</v>
      </c>
      <c r="J180" s="130">
        <v>56.8034271077154</v>
      </c>
      <c r="K180" s="130">
        <v>56.8034271077154</v>
      </c>
      <c r="L180" s="129">
        <v>112.253</v>
      </c>
      <c r="M180" s="129">
        <v>9.3569999999999993</v>
      </c>
      <c r="N180" s="130">
        <v>68.795964895077503</v>
      </c>
      <c r="O180" s="130">
        <v>11.9925377873621</v>
      </c>
    </row>
    <row r="181" spans="1:15" s="1" customFormat="1" ht="19.75" customHeight="1" x14ac:dyDescent="0.25">
      <c r="A181" s="124" t="s">
        <v>153</v>
      </c>
      <c r="B181" s="57"/>
      <c r="C181" s="57"/>
      <c r="D181" s="125">
        <v>90.192999999999998</v>
      </c>
      <c r="E181" s="125">
        <v>-0.30299999999999899</v>
      </c>
      <c r="F181" s="126">
        <v>100</v>
      </c>
      <c r="G181" s="127"/>
      <c r="H181" s="125">
        <v>181.14400000000001</v>
      </c>
      <c r="I181" s="125">
        <v>90.950999999999993</v>
      </c>
      <c r="J181" s="126">
        <v>100</v>
      </c>
      <c r="K181" s="127"/>
      <c r="L181" s="125">
        <v>163.16800000000001</v>
      </c>
      <c r="M181" s="125">
        <v>-17.975999999999999</v>
      </c>
      <c r="N181" s="126">
        <v>100</v>
      </c>
      <c r="O181" s="127"/>
    </row>
    <row r="182" spans="1:15" s="1" customFormat="1" ht="11.15" customHeight="1" x14ac:dyDescent="0.25">
      <c r="A182" s="44"/>
      <c r="B182" s="44"/>
      <c r="C182" s="128"/>
      <c r="D182" s="44"/>
      <c r="E182" s="44"/>
      <c r="F182" s="128"/>
      <c r="G182" s="128"/>
      <c r="H182" s="44"/>
      <c r="I182" s="44"/>
      <c r="J182" s="128"/>
      <c r="K182" s="128"/>
      <c r="L182" s="44"/>
      <c r="M182" s="44"/>
      <c r="N182" s="128"/>
      <c r="O182" s="128"/>
    </row>
    <row r="183" spans="1:15" s="1" customFormat="1" ht="19.75" customHeight="1" x14ac:dyDescent="0.25">
      <c r="A183" s="120" t="s">
        <v>210</v>
      </c>
      <c r="B183" s="121" t="s">
        <v>159</v>
      </c>
      <c r="C183" s="121" t="s">
        <v>58</v>
      </c>
      <c r="D183" s="129">
        <v>72.662999999999997</v>
      </c>
      <c r="E183" s="129">
        <v>-6.5</v>
      </c>
      <c r="F183" s="135">
        <f>D183/D$186</f>
        <v>0.28310995090781582</v>
      </c>
      <c r="G183" s="130">
        <v>-3.0550759060820698</v>
      </c>
      <c r="H183" s="129">
        <v>82.697000000000003</v>
      </c>
      <c r="I183" s="129">
        <v>10.034000000000001</v>
      </c>
      <c r="J183" s="135">
        <f>H183/H$186</f>
        <v>0.35628058868132628</v>
      </c>
      <c r="K183" s="135">
        <f>J183-F183</f>
        <v>7.3170637773510461E-2</v>
      </c>
      <c r="L183" s="129">
        <v>78.667000000000002</v>
      </c>
      <c r="M183" s="129">
        <v>-4.03</v>
      </c>
      <c r="N183" s="135">
        <f>L183/L$186</f>
        <v>0.25034687746633066</v>
      </c>
      <c r="O183" s="137">
        <f t="shared" ref="O183:O185" si="12">N183-J183</f>
        <v>-0.10593371121499562</v>
      </c>
    </row>
    <row r="184" spans="1:15" s="1" customFormat="1" ht="19.75" customHeight="1" x14ac:dyDescent="0.25">
      <c r="A184" s="131"/>
      <c r="B184" s="121" t="s">
        <v>161</v>
      </c>
      <c r="C184" s="121" t="s">
        <v>211</v>
      </c>
      <c r="D184" s="122">
        <v>99.165000000000006</v>
      </c>
      <c r="E184" s="122">
        <v>-1.867</v>
      </c>
      <c r="F184" s="135">
        <f t="shared" ref="F184:F185" si="13">D184/D$186</f>
        <v>0.38636717836826939</v>
      </c>
      <c r="G184" s="123">
        <v>-1.60098767606986</v>
      </c>
      <c r="H184" s="122">
        <v>109.58199999999999</v>
      </c>
      <c r="I184" s="122">
        <v>10.417</v>
      </c>
      <c r="J184" s="135">
        <f t="shared" ref="J184:J185" si="14">H184/H$186</f>
        <v>0.4721082925484249</v>
      </c>
      <c r="K184" s="135">
        <f t="shared" ref="K184:K185" si="15">J184-F184</f>
        <v>8.5741114180155509E-2</v>
      </c>
      <c r="L184" s="122">
        <v>124.398</v>
      </c>
      <c r="M184" s="122">
        <v>14.816000000000001</v>
      </c>
      <c r="N184" s="135">
        <f t="shared" ref="N184:N185" si="16">L184/L$186</f>
        <v>0.39587947758344155</v>
      </c>
      <c r="O184" s="135">
        <f t="shared" si="12"/>
        <v>-7.6228814964983349E-2</v>
      </c>
    </row>
    <row r="185" spans="1:15" s="1" customFormat="1" ht="19.75" customHeight="1" x14ac:dyDescent="0.25">
      <c r="A185" s="131"/>
      <c r="B185" s="121" t="s">
        <v>165</v>
      </c>
      <c r="C185" s="121" t="s">
        <v>211</v>
      </c>
      <c r="D185" s="129">
        <v>84.831999999999994</v>
      </c>
      <c r="E185" s="129">
        <v>13.333</v>
      </c>
      <c r="F185" s="135">
        <f t="shared" si="13"/>
        <v>0.3305228707239149</v>
      </c>
      <c r="G185" s="130">
        <v>4.1054903280337003</v>
      </c>
      <c r="H185" s="129">
        <v>39.832999999999998</v>
      </c>
      <c r="I185" s="129">
        <v>-44.999000000000002</v>
      </c>
      <c r="J185" s="135">
        <f t="shared" si="14"/>
        <v>0.17161111877024884</v>
      </c>
      <c r="K185" s="135">
        <f t="shared" si="15"/>
        <v>-0.15891175195366605</v>
      </c>
      <c r="L185" s="129">
        <v>111.167</v>
      </c>
      <c r="M185" s="129">
        <v>71.334000000000003</v>
      </c>
      <c r="N185" s="135">
        <f t="shared" si="16"/>
        <v>0.35377364495022789</v>
      </c>
      <c r="O185" s="136">
        <f t="shared" si="12"/>
        <v>0.18216252617997905</v>
      </c>
    </row>
    <row r="186" spans="1:15" s="1" customFormat="1" ht="19.75" customHeight="1" x14ac:dyDescent="0.25">
      <c r="A186" s="124" t="s">
        <v>153</v>
      </c>
      <c r="B186" s="57"/>
      <c r="C186" s="57"/>
      <c r="D186" s="125">
        <f>SUM(D183:D185)</f>
        <v>256.65999999999997</v>
      </c>
      <c r="E186" s="125">
        <f>SUM(E183:E185)</f>
        <v>4.9659999999999993</v>
      </c>
      <c r="F186" s="126">
        <v>100</v>
      </c>
      <c r="G186" s="127"/>
      <c r="H186" s="125">
        <f t="shared" ref="H186:I186" si="17">SUM(H183:H185)</f>
        <v>232.11199999999999</v>
      </c>
      <c r="I186" s="125">
        <f t="shared" si="17"/>
        <v>-24.548000000000002</v>
      </c>
      <c r="J186" s="126">
        <v>100</v>
      </c>
      <c r="K186" s="127"/>
      <c r="L186" s="125">
        <f t="shared" ref="L186:M186" si="18">SUM(L183:L185)</f>
        <v>314.23199999999997</v>
      </c>
      <c r="M186" s="125">
        <f t="shared" si="18"/>
        <v>82.12</v>
      </c>
      <c r="N186" s="126">
        <v>100</v>
      </c>
      <c r="O186" s="127"/>
    </row>
    <row r="187" spans="1:15" s="1" customFormat="1" ht="11.15" customHeight="1" x14ac:dyDescent="0.25">
      <c r="A187" s="44"/>
      <c r="B187" s="44"/>
      <c r="C187" s="128"/>
      <c r="D187" s="44"/>
      <c r="E187" s="44"/>
      <c r="F187" s="128"/>
      <c r="G187" s="128"/>
      <c r="H187" s="44"/>
      <c r="I187" s="44"/>
      <c r="J187" s="128"/>
      <c r="K187" s="128"/>
      <c r="L187" s="44"/>
      <c r="M187" s="44"/>
      <c r="N187" s="128"/>
      <c r="O187" s="128"/>
    </row>
    <row r="188" spans="1:15" s="1" customFormat="1" ht="19.75" customHeight="1" x14ac:dyDescent="0.25">
      <c r="A188" s="120" t="s">
        <v>212</v>
      </c>
      <c r="B188" s="121" t="s">
        <v>159</v>
      </c>
      <c r="C188" s="121" t="s">
        <v>60</v>
      </c>
      <c r="D188" s="129">
        <v>72.195999999999998</v>
      </c>
      <c r="E188" s="129">
        <v>0.29899999999999999</v>
      </c>
      <c r="F188" s="135">
        <f>D188/D$194</f>
        <v>0.129116486692396</v>
      </c>
      <c r="G188" s="130">
        <v>0.168330397989779</v>
      </c>
      <c r="H188" s="129">
        <v>102.643</v>
      </c>
      <c r="I188" s="129">
        <v>30.446999999999999</v>
      </c>
      <c r="J188" s="135">
        <f>H188/H$194</f>
        <v>0.19072172610752497</v>
      </c>
      <c r="K188" s="135">
        <f>J188-F188</f>
        <v>6.1605239415128965E-2</v>
      </c>
      <c r="L188" s="129">
        <v>79.509</v>
      </c>
      <c r="M188" s="129">
        <v>-23.134</v>
      </c>
      <c r="N188" s="135">
        <f>L188/L$194</f>
        <v>0.15910359773558172</v>
      </c>
      <c r="O188" s="137">
        <f t="shared" ref="O188:O193" si="19">N188-J188</f>
        <v>-3.1618128371943249E-2</v>
      </c>
    </row>
    <row r="189" spans="1:15" s="1" customFormat="1" ht="19.75" customHeight="1" x14ac:dyDescent="0.25">
      <c r="A189" s="131"/>
      <c r="B189" s="121" t="s">
        <v>159</v>
      </c>
      <c r="C189" s="121" t="s">
        <v>213</v>
      </c>
      <c r="D189" s="122">
        <v>53.665999999999997</v>
      </c>
      <c r="E189" s="122">
        <v>-17.332999999999998</v>
      </c>
      <c r="F189" s="135">
        <f t="shared" ref="F189:F193" si="20">D189/D$194</f>
        <v>9.5977136888942938E-2</v>
      </c>
      <c r="G189" s="123">
        <v>-2.89928013320253</v>
      </c>
      <c r="H189" s="122">
        <v>77.165000000000006</v>
      </c>
      <c r="I189" s="122">
        <v>23.498999999999999</v>
      </c>
      <c r="J189" s="135">
        <f t="shared" ref="J189:J193" si="21">H189/H$194</f>
        <v>0.14338086372268119</v>
      </c>
      <c r="K189" s="135">
        <f t="shared" ref="K189:K193" si="22">J189-F189</f>
        <v>4.7403726833738252E-2</v>
      </c>
      <c r="L189" s="122">
        <v>27.582999999999998</v>
      </c>
      <c r="M189" s="122">
        <v>-49.582000000000001</v>
      </c>
      <c r="N189" s="135">
        <f t="shared" ref="N189:N193" si="23">L189/L$194</f>
        <v>5.5195695284062818E-2</v>
      </c>
      <c r="O189" s="136">
        <f t="shared" si="19"/>
        <v>-8.8185168438618372E-2</v>
      </c>
    </row>
    <row r="190" spans="1:15" s="1" customFormat="1" ht="19.75" customHeight="1" x14ac:dyDescent="0.25">
      <c r="A190" s="131"/>
      <c r="B190" s="121" t="s">
        <v>159</v>
      </c>
      <c r="C190" s="121" t="s">
        <v>214</v>
      </c>
      <c r="D190" s="129">
        <v>100.032</v>
      </c>
      <c r="E190" s="129">
        <v>23.701000000000001</v>
      </c>
      <c r="F190" s="135">
        <f t="shared" si="20"/>
        <v>0.17889883645650392</v>
      </c>
      <c r="G190" s="130">
        <v>4.2450499799181101</v>
      </c>
      <c r="H190" s="129">
        <v>98.063999999999993</v>
      </c>
      <c r="I190" s="129">
        <v>-1.968</v>
      </c>
      <c r="J190" s="135">
        <f t="shared" si="21"/>
        <v>0.18221345195491487</v>
      </c>
      <c r="K190" s="135">
        <f t="shared" si="22"/>
        <v>3.3146154984109444E-3</v>
      </c>
      <c r="L190" s="129">
        <v>97.58</v>
      </c>
      <c r="M190" s="129">
        <v>-0.48400000000000198</v>
      </c>
      <c r="N190" s="135">
        <f t="shared" si="23"/>
        <v>0.19526505259829785</v>
      </c>
      <c r="O190" s="135">
        <f t="shared" si="19"/>
        <v>1.3051600643382982E-2</v>
      </c>
    </row>
    <row r="191" spans="1:15" s="1" customFormat="1" ht="19.75" customHeight="1" x14ac:dyDescent="0.25">
      <c r="A191" s="131"/>
      <c r="B191" s="121" t="s">
        <v>154</v>
      </c>
      <c r="C191" s="121" t="s">
        <v>215</v>
      </c>
      <c r="D191" s="122">
        <v>138.363</v>
      </c>
      <c r="E191" s="122">
        <v>9.4489999999999998</v>
      </c>
      <c r="F191" s="135">
        <f t="shared" si="20"/>
        <v>0.24745061289018769</v>
      </c>
      <c r="G191" s="123">
        <v>1.8517489188401199</v>
      </c>
      <c r="H191" s="122">
        <v>129.33000000000001</v>
      </c>
      <c r="I191" s="122">
        <v>-9.0329999999999995</v>
      </c>
      <c r="J191" s="135">
        <f t="shared" si="21"/>
        <v>0.24030904043613499</v>
      </c>
      <c r="K191" s="135">
        <f t="shared" si="22"/>
        <v>-7.141572454052697E-3</v>
      </c>
      <c r="L191" s="122">
        <v>106.748</v>
      </c>
      <c r="M191" s="122">
        <v>-22.582000000000001</v>
      </c>
      <c r="N191" s="135">
        <f t="shared" si="23"/>
        <v>0.21361092267639989</v>
      </c>
      <c r="O191" s="135">
        <f t="shared" si="19"/>
        <v>-2.6698117759735102E-2</v>
      </c>
    </row>
    <row r="192" spans="1:15" s="1" customFormat="1" ht="19.75" customHeight="1" x14ac:dyDescent="0.25">
      <c r="A192" s="131"/>
      <c r="B192" s="121" t="s">
        <v>163</v>
      </c>
      <c r="C192" s="121" t="s">
        <v>216</v>
      </c>
      <c r="D192" s="129">
        <v>86.531999999999996</v>
      </c>
      <c r="E192" s="129">
        <v>-37.167000000000002</v>
      </c>
      <c r="F192" s="135">
        <f t="shared" si="20"/>
        <v>0.15475521949230445</v>
      </c>
      <c r="G192" s="130">
        <v>-6.2630867030368496</v>
      </c>
      <c r="H192" s="129">
        <v>85.730999999999995</v>
      </c>
      <c r="I192" s="129">
        <v>-0.80100000000000104</v>
      </c>
      <c r="J192" s="135">
        <f t="shared" si="21"/>
        <v>0.15929741239952283</v>
      </c>
      <c r="K192" s="135">
        <f t="shared" si="22"/>
        <v>4.5421929072183842E-3</v>
      </c>
      <c r="L192" s="129">
        <v>107.98</v>
      </c>
      <c r="M192" s="129">
        <v>22.248999999999999</v>
      </c>
      <c r="N192" s="135">
        <f t="shared" si="23"/>
        <v>0.21607624902197381</v>
      </c>
      <c r="O192" s="136">
        <f t="shared" si="19"/>
        <v>5.6778836622450979E-2</v>
      </c>
    </row>
    <row r="193" spans="1:15" s="1" customFormat="1" ht="19.75" customHeight="1" x14ac:dyDescent="0.25">
      <c r="A193" s="131"/>
      <c r="B193" s="121" t="s">
        <v>165</v>
      </c>
      <c r="C193" s="121" t="s">
        <v>216</v>
      </c>
      <c r="D193" s="122">
        <v>108.36499999999999</v>
      </c>
      <c r="E193" s="122">
        <v>19.783999999999999</v>
      </c>
      <c r="F193" s="135">
        <f t="shared" si="20"/>
        <v>0.19380170757966497</v>
      </c>
      <c r="G193" s="123">
        <v>3.5837156692008301</v>
      </c>
      <c r="H193" s="122">
        <v>45.249000000000002</v>
      </c>
      <c r="I193" s="122">
        <v>-63.116</v>
      </c>
      <c r="J193" s="135">
        <f t="shared" si="21"/>
        <v>8.4077505379221151E-2</v>
      </c>
      <c r="K193" s="135">
        <f t="shared" si="22"/>
        <v>-0.10972420220044382</v>
      </c>
      <c r="L193" s="122">
        <v>80.331000000000003</v>
      </c>
      <c r="M193" s="122">
        <v>35.082000000000001</v>
      </c>
      <c r="N193" s="135">
        <f t="shared" si="23"/>
        <v>0.1607484826836838</v>
      </c>
      <c r="O193" s="136">
        <f t="shared" si="19"/>
        <v>7.6670977304462651E-2</v>
      </c>
    </row>
    <row r="194" spans="1:15" s="1" customFormat="1" ht="19.75" customHeight="1" x14ac:dyDescent="0.25">
      <c r="A194" s="124" t="s">
        <v>153</v>
      </c>
      <c r="B194" s="57"/>
      <c r="C194" s="57"/>
      <c r="D194" s="125">
        <f>SUM(D188:D193)</f>
        <v>559.154</v>
      </c>
      <c r="E194" s="125">
        <f>SUM(E188:E193)</f>
        <v>-1.267000000000003</v>
      </c>
      <c r="F194" s="126">
        <v>100</v>
      </c>
      <c r="G194" s="127"/>
      <c r="H194" s="125">
        <f t="shared" ref="H194:I194" si="24">SUM(H188:H193)</f>
        <v>538.18200000000002</v>
      </c>
      <c r="I194" s="125">
        <f t="shared" si="24"/>
        <v>-20.972000000000008</v>
      </c>
      <c r="J194" s="126">
        <v>100</v>
      </c>
      <c r="K194" s="127"/>
      <c r="L194" s="125">
        <f t="shared" ref="L194:M194" si="25">SUM(L188:L193)</f>
        <v>499.73100000000005</v>
      </c>
      <c r="M194" s="125">
        <f t="shared" si="25"/>
        <v>-38.451000000000015</v>
      </c>
      <c r="N194" s="126">
        <v>100</v>
      </c>
      <c r="O194" s="127"/>
    </row>
    <row r="195" spans="1:15" s="1" customFormat="1" ht="11.15" customHeight="1" x14ac:dyDescent="0.25">
      <c r="A195" s="44"/>
      <c r="B195" s="44"/>
      <c r="C195" s="128"/>
      <c r="D195" s="44"/>
      <c r="E195" s="44"/>
      <c r="F195" s="128"/>
      <c r="G195" s="128"/>
      <c r="H195" s="44"/>
      <c r="I195" s="44"/>
      <c r="J195" s="128"/>
      <c r="K195" s="128"/>
      <c r="L195" s="44"/>
      <c r="M195" s="44"/>
      <c r="N195" s="128"/>
      <c r="O195" s="128"/>
    </row>
    <row r="196" spans="1:15" s="1" customFormat="1" ht="19.75" customHeight="1" x14ac:dyDescent="0.25">
      <c r="A196" s="120" t="s">
        <v>217</v>
      </c>
      <c r="B196" s="121" t="s">
        <v>152</v>
      </c>
      <c r="C196" s="121" t="s">
        <v>62</v>
      </c>
      <c r="D196" s="129">
        <v>210.61500000000001</v>
      </c>
      <c r="E196" s="129">
        <v>-38.052</v>
      </c>
      <c r="F196" s="135">
        <f>D196/D$206</f>
        <v>0.14236254982503363</v>
      </c>
      <c r="G196" s="130">
        <v>-2.23100954768474</v>
      </c>
      <c r="H196" s="129">
        <v>264.64299999999997</v>
      </c>
      <c r="I196" s="129">
        <v>54.027999999999999</v>
      </c>
      <c r="J196" s="135">
        <f>H196/H$206</f>
        <v>0.16554672838733892</v>
      </c>
      <c r="K196" s="135">
        <f>J196-F196</f>
        <v>2.3184178562305285E-2</v>
      </c>
      <c r="L196" s="129">
        <v>286.34300000000002</v>
      </c>
      <c r="M196" s="129">
        <v>21.7</v>
      </c>
      <c r="N196" s="135">
        <f>L196/L$206</f>
        <v>0.15856095013749485</v>
      </c>
      <c r="O196" s="135">
        <f t="shared" ref="O196:O205" si="26">N196-J196</f>
        <v>-6.9857782498440602E-3</v>
      </c>
    </row>
    <row r="197" spans="1:15" s="1" customFormat="1" ht="19.75" customHeight="1" x14ac:dyDescent="0.25">
      <c r="A197" s="131"/>
      <c r="B197" s="121" t="s">
        <v>152</v>
      </c>
      <c r="C197" s="121" t="s">
        <v>63</v>
      </c>
      <c r="D197" s="122">
        <v>19.332000000000001</v>
      </c>
      <c r="E197" s="122">
        <v>-2.8330000000000002</v>
      </c>
      <c r="F197" s="135">
        <f t="shared" ref="F197:F205" si="27">D197/D$206</f>
        <v>1.3067221295812502E-2</v>
      </c>
      <c r="G197" s="123">
        <v>-0.16162752686359699</v>
      </c>
      <c r="H197" s="122">
        <v>41.082000000000001</v>
      </c>
      <c r="I197" s="122">
        <v>21.75</v>
      </c>
      <c r="J197" s="135">
        <f t="shared" ref="J197:J205" si="28">H197/H$206</f>
        <v>2.5698736394345053E-2</v>
      </c>
      <c r="K197" s="135">
        <f t="shared" ref="K197:K205" si="29">J197-F197</f>
        <v>1.2631515098532551E-2</v>
      </c>
      <c r="L197" s="122">
        <v>39.415999999999997</v>
      </c>
      <c r="M197" s="122">
        <v>-1.6659999999999999</v>
      </c>
      <c r="N197" s="135">
        <f t="shared" ref="N197:N205" si="30">L197/L$206</f>
        <v>2.1826405432015087E-2</v>
      </c>
      <c r="O197" s="135">
        <f t="shared" si="26"/>
        <v>-3.8723309623299659E-3</v>
      </c>
    </row>
    <row r="198" spans="1:15" s="1" customFormat="1" ht="19.75" customHeight="1" x14ac:dyDescent="0.25">
      <c r="A198" s="131"/>
      <c r="B198" s="121" t="s">
        <v>159</v>
      </c>
      <c r="C198" s="121" t="s">
        <v>213</v>
      </c>
      <c r="D198" s="122">
        <v>53.665999999999997</v>
      </c>
      <c r="E198" s="122">
        <v>-17.332999999999998</v>
      </c>
      <c r="F198" s="135">
        <f t="shared" si="27"/>
        <v>3.6274855062128783E-2</v>
      </c>
      <c r="G198" s="123">
        <v>-1.06802109286425</v>
      </c>
      <c r="H198" s="122">
        <v>77.165000000000006</v>
      </c>
      <c r="I198" s="122">
        <v>23.498999999999999</v>
      </c>
      <c r="J198" s="135">
        <f t="shared" si="28"/>
        <v>4.827036156637058E-2</v>
      </c>
      <c r="K198" s="135">
        <f t="shared" si="29"/>
        <v>1.1995506504241797E-2</v>
      </c>
      <c r="L198" s="122">
        <v>27.582999999999998</v>
      </c>
      <c r="M198" s="122">
        <v>-49.582000000000001</v>
      </c>
      <c r="N198" s="135">
        <f t="shared" si="30"/>
        <v>1.5273943094968342E-2</v>
      </c>
      <c r="O198" s="136">
        <f t="shared" si="26"/>
        <v>-3.2996418471402236E-2</v>
      </c>
    </row>
    <row r="199" spans="1:15" s="1" customFormat="1" ht="19.75" customHeight="1" x14ac:dyDescent="0.25">
      <c r="A199" s="131"/>
      <c r="B199" s="121" t="s">
        <v>159</v>
      </c>
      <c r="C199" s="121" t="s">
        <v>214</v>
      </c>
      <c r="D199" s="129">
        <v>100.032</v>
      </c>
      <c r="E199" s="129">
        <v>23.701000000000001</v>
      </c>
      <c r="F199" s="135">
        <f t="shared" si="27"/>
        <v>6.7615367300988827E-2</v>
      </c>
      <c r="G199" s="130">
        <v>1.67281951075823</v>
      </c>
      <c r="H199" s="129">
        <v>98.063999999999993</v>
      </c>
      <c r="I199" s="129">
        <v>-1.968</v>
      </c>
      <c r="J199" s="135">
        <f t="shared" si="28"/>
        <v>6.1343675716251718E-2</v>
      </c>
      <c r="K199" s="135">
        <f t="shared" si="29"/>
        <v>-6.2716915847371088E-3</v>
      </c>
      <c r="L199" s="129">
        <v>97.58</v>
      </c>
      <c r="M199" s="129">
        <v>-0.48400000000000198</v>
      </c>
      <c r="N199" s="135">
        <f t="shared" si="30"/>
        <v>5.403441856241202E-2</v>
      </c>
      <c r="O199" s="135">
        <f t="shared" si="26"/>
        <v>-7.3092571538396975E-3</v>
      </c>
    </row>
    <row r="200" spans="1:15" s="1" customFormat="1" ht="19.75" customHeight="1" x14ac:dyDescent="0.25">
      <c r="A200" s="131"/>
      <c r="B200" s="121" t="s">
        <v>161</v>
      </c>
      <c r="C200" s="121" t="s">
        <v>218</v>
      </c>
      <c r="D200" s="122">
        <v>414.17899999999997</v>
      </c>
      <c r="E200" s="122">
        <v>35.07</v>
      </c>
      <c r="F200" s="135">
        <f t="shared" si="27"/>
        <v>0.27995906523268804</v>
      </c>
      <c r="G200" s="123">
        <v>2.8012697930404298</v>
      </c>
      <c r="H200" s="122">
        <v>512.49300000000005</v>
      </c>
      <c r="I200" s="122">
        <v>98.313999999999993</v>
      </c>
      <c r="J200" s="135">
        <f t="shared" si="28"/>
        <v>0.32058864006005261</v>
      </c>
      <c r="K200" s="135">
        <f t="shared" si="29"/>
        <v>4.0629574827364567E-2</v>
      </c>
      <c r="L200" s="122">
        <v>675.66300000000001</v>
      </c>
      <c r="M200" s="122">
        <v>163.16999999999999</v>
      </c>
      <c r="N200" s="135">
        <f t="shared" si="30"/>
        <v>0.37414487957711617</v>
      </c>
      <c r="O200" s="136">
        <f t="shared" si="26"/>
        <v>5.3556239517063564E-2</v>
      </c>
    </row>
    <row r="201" spans="1:15" s="1" customFormat="1" ht="19.75" customHeight="1" x14ac:dyDescent="0.25">
      <c r="A201" s="131"/>
      <c r="B201" s="121" t="s">
        <v>154</v>
      </c>
      <c r="C201" s="121" t="s">
        <v>215</v>
      </c>
      <c r="D201" s="129">
        <v>138.363</v>
      </c>
      <c r="E201" s="129">
        <v>9.4489999999999998</v>
      </c>
      <c r="F201" s="135">
        <f t="shared" si="27"/>
        <v>9.3524722747388017E-2</v>
      </c>
      <c r="G201" s="130">
        <v>0.78754364983874803</v>
      </c>
      <c r="H201" s="129">
        <v>129.33000000000001</v>
      </c>
      <c r="I201" s="129">
        <v>-9.0329999999999995</v>
      </c>
      <c r="J201" s="135">
        <f t="shared" si="28"/>
        <v>8.0902039284373839E-2</v>
      </c>
      <c r="K201" s="135">
        <f t="shared" si="29"/>
        <v>-1.2622683463014178E-2</v>
      </c>
      <c r="L201" s="129">
        <v>106.748</v>
      </c>
      <c r="M201" s="129">
        <v>-22.582000000000001</v>
      </c>
      <c r="N201" s="135">
        <f t="shared" si="30"/>
        <v>5.9111150980737437E-2</v>
      </c>
      <c r="O201" s="135">
        <f t="shared" si="26"/>
        <v>-2.1790888303636402E-2</v>
      </c>
    </row>
    <row r="202" spans="1:15" s="1" customFormat="1" ht="19.75" customHeight="1" x14ac:dyDescent="0.25">
      <c r="A202" s="131"/>
      <c r="B202" s="121" t="s">
        <v>163</v>
      </c>
      <c r="C202" s="121" t="s">
        <v>216</v>
      </c>
      <c r="D202" s="122">
        <v>86.531999999999996</v>
      </c>
      <c r="E202" s="122">
        <v>-37.167000000000002</v>
      </c>
      <c r="F202" s="135">
        <f t="shared" si="27"/>
        <v>5.8490212764806919E-2</v>
      </c>
      <c r="G202" s="123">
        <v>-2.32511140907277</v>
      </c>
      <c r="H202" s="122">
        <v>85.730999999999995</v>
      </c>
      <c r="I202" s="122">
        <v>-0.80100000000000104</v>
      </c>
      <c r="J202" s="135">
        <f t="shared" si="28"/>
        <v>5.3628800200175152E-2</v>
      </c>
      <c r="K202" s="135">
        <f t="shared" si="29"/>
        <v>-4.8614125646317674E-3</v>
      </c>
      <c r="L202" s="122">
        <v>107.98</v>
      </c>
      <c r="M202" s="122">
        <v>22.248999999999999</v>
      </c>
      <c r="N202" s="135">
        <f t="shared" si="30"/>
        <v>5.9793364586690413E-2</v>
      </c>
      <c r="O202" s="135">
        <f t="shared" si="26"/>
        <v>6.1645643865152616E-3</v>
      </c>
    </row>
    <row r="203" spans="1:15" s="1" customFormat="1" ht="19.75" customHeight="1" x14ac:dyDescent="0.25">
      <c r="A203" s="131"/>
      <c r="B203" s="121" t="s">
        <v>165</v>
      </c>
      <c r="C203" s="121" t="s">
        <v>216</v>
      </c>
      <c r="D203" s="129">
        <v>108.36499999999999</v>
      </c>
      <c r="E203" s="129">
        <v>19.783999999999999</v>
      </c>
      <c r="F203" s="135">
        <f t="shared" si="27"/>
        <v>7.3247953430618754E-2</v>
      </c>
      <c r="G203" s="130">
        <v>1.42681447011346</v>
      </c>
      <c r="H203" s="129">
        <v>45.249000000000002</v>
      </c>
      <c r="I203" s="129">
        <v>-63.116</v>
      </c>
      <c r="J203" s="135">
        <f t="shared" si="28"/>
        <v>2.8305392218190919E-2</v>
      </c>
      <c r="K203" s="135">
        <f t="shared" si="29"/>
        <v>-4.4942561212427831E-2</v>
      </c>
      <c r="L203" s="129">
        <v>80.331000000000003</v>
      </c>
      <c r="M203" s="129">
        <v>35.082000000000001</v>
      </c>
      <c r="N203" s="135">
        <f t="shared" si="30"/>
        <v>4.4482874334260306E-2</v>
      </c>
      <c r="O203" s="135">
        <f t="shared" si="26"/>
        <v>1.6177482116069387E-2</v>
      </c>
    </row>
    <row r="204" spans="1:15" s="1" customFormat="1" ht="19.75" customHeight="1" x14ac:dyDescent="0.25">
      <c r="A204" s="131"/>
      <c r="B204" s="121" t="s">
        <v>155</v>
      </c>
      <c r="C204" s="121" t="s">
        <v>218</v>
      </c>
      <c r="D204" s="122">
        <v>273.09399999999999</v>
      </c>
      <c r="E204" s="122">
        <v>16.279</v>
      </c>
      <c r="F204" s="135">
        <f t="shared" si="27"/>
        <v>0.18459444095585656</v>
      </c>
      <c r="G204" s="123">
        <v>1.3993288424344199</v>
      </c>
      <c r="H204" s="122">
        <v>270.06200000000001</v>
      </c>
      <c r="I204" s="122">
        <v>-3.032</v>
      </c>
      <c r="J204" s="135">
        <f t="shared" si="28"/>
        <v>0.16893656949831104</v>
      </c>
      <c r="K204" s="135">
        <f t="shared" si="29"/>
        <v>-1.5657871457545519E-2</v>
      </c>
      <c r="L204" s="122">
        <v>283.24400000000003</v>
      </c>
      <c r="M204" s="122">
        <v>13.182</v>
      </c>
      <c r="N204" s="135">
        <f t="shared" si="30"/>
        <v>0.15684489497122189</v>
      </c>
      <c r="O204" s="135">
        <f t="shared" si="26"/>
        <v>-1.2091674527089147E-2</v>
      </c>
    </row>
    <row r="205" spans="1:15" s="1" customFormat="1" ht="19.75" customHeight="1" x14ac:dyDescent="0.25">
      <c r="A205" s="131"/>
      <c r="B205" s="121" t="s">
        <v>179</v>
      </c>
      <c r="C205" s="121" t="s">
        <v>218</v>
      </c>
      <c r="D205" s="129">
        <v>75.248999999999995</v>
      </c>
      <c r="E205" s="129">
        <v>-27.033999999999999</v>
      </c>
      <c r="F205" s="135">
        <f t="shared" si="27"/>
        <v>5.0863611384677987E-2</v>
      </c>
      <c r="G205" s="130">
        <v>-1.6761293594035001</v>
      </c>
      <c r="H205" s="129">
        <v>74.781000000000006</v>
      </c>
      <c r="I205" s="129">
        <v>-0.46800000000000003</v>
      </c>
      <c r="J205" s="135">
        <f t="shared" si="28"/>
        <v>4.6779056674590272E-2</v>
      </c>
      <c r="K205" s="135">
        <f t="shared" si="29"/>
        <v>-4.084554710087715E-3</v>
      </c>
      <c r="L205" s="129">
        <v>100.998</v>
      </c>
      <c r="M205" s="129">
        <v>26.216999999999999</v>
      </c>
      <c r="N205" s="135">
        <f t="shared" si="30"/>
        <v>5.5927118323083523E-2</v>
      </c>
      <c r="O205" s="135">
        <f t="shared" si="26"/>
        <v>9.1480616484932512E-3</v>
      </c>
    </row>
    <row r="206" spans="1:15" s="1" customFormat="1" ht="19.75" customHeight="1" x14ac:dyDescent="0.25">
      <c r="A206" s="124" t="s">
        <v>153</v>
      </c>
      <c r="B206" s="57"/>
      <c r="C206" s="57"/>
      <c r="D206" s="125">
        <f>SUM(D196:D205)</f>
        <v>1479.4269999999999</v>
      </c>
      <c r="E206" s="125">
        <f>SUM(E196:E205)</f>
        <v>-18.135999999999999</v>
      </c>
      <c r="F206" s="126">
        <v>100</v>
      </c>
      <c r="G206" s="127"/>
      <c r="H206" s="125">
        <f t="shared" ref="H206:I206" si="31">SUM(H196:H205)</f>
        <v>1598.6</v>
      </c>
      <c r="I206" s="125">
        <f t="shared" si="31"/>
        <v>119.17300000000002</v>
      </c>
      <c r="J206" s="126">
        <v>100</v>
      </c>
      <c r="K206" s="127"/>
      <c r="L206" s="125">
        <f t="shared" ref="L206:M206" si="32">SUM(L196:L205)</f>
        <v>1805.886</v>
      </c>
      <c r="M206" s="133">
        <f t="shared" si="32"/>
        <v>207.28599999999994</v>
      </c>
      <c r="N206" s="126">
        <v>99.999999999999901</v>
      </c>
      <c r="O206" s="127"/>
    </row>
    <row r="207" spans="1:15" s="1" customFormat="1" ht="11.15" customHeight="1" x14ac:dyDescent="0.25">
      <c r="A207" s="44"/>
      <c r="B207" s="44"/>
      <c r="C207" s="128"/>
      <c r="D207" s="44"/>
      <c r="E207" s="44"/>
      <c r="F207" s="128"/>
      <c r="G207" s="128"/>
      <c r="H207" s="44"/>
      <c r="I207" s="44"/>
      <c r="J207" s="128"/>
      <c r="K207" s="128"/>
      <c r="L207" s="44"/>
      <c r="M207" s="44"/>
      <c r="N207" s="128"/>
      <c r="O207" s="128"/>
    </row>
    <row r="208" spans="1:15" s="1" customFormat="1" ht="19.75" customHeight="1" x14ac:dyDescent="0.25">
      <c r="A208" s="120" t="s">
        <v>63</v>
      </c>
      <c r="B208" s="121" t="s">
        <v>152</v>
      </c>
      <c r="C208" s="121" t="s">
        <v>63</v>
      </c>
      <c r="D208" s="129">
        <v>19.332000000000001</v>
      </c>
      <c r="E208" s="129">
        <v>-2.8330000000000002</v>
      </c>
      <c r="F208" s="135">
        <f>D208/D$218</f>
        <v>1.3067221295812502E-2</v>
      </c>
      <c r="G208" s="130">
        <v>-0.16162752686359699</v>
      </c>
      <c r="H208" s="129">
        <v>41.082000000000001</v>
      </c>
      <c r="I208" s="129">
        <v>21.75</v>
      </c>
      <c r="J208" s="135">
        <f>H208/H$218</f>
        <v>2.5698736394345053E-2</v>
      </c>
      <c r="K208" s="135">
        <f>J208-F208</f>
        <v>1.2631515098532551E-2</v>
      </c>
      <c r="L208" s="129">
        <v>39.415999999999997</v>
      </c>
      <c r="M208" s="129">
        <v>-1.6659999999999999</v>
      </c>
      <c r="N208" s="135">
        <f>L208/L$218</f>
        <v>2.1826405432015087E-2</v>
      </c>
      <c r="O208" s="135">
        <f>N208-J208</f>
        <v>-3.8723309623299659E-3</v>
      </c>
    </row>
    <row r="209" spans="1:15" s="1" customFormat="1" ht="19.75" customHeight="1" x14ac:dyDescent="0.25">
      <c r="A209" s="131"/>
      <c r="B209" s="121" t="s">
        <v>152</v>
      </c>
      <c r="C209" s="121" t="s">
        <v>62</v>
      </c>
      <c r="D209" s="122">
        <v>210.61500000000001</v>
      </c>
      <c r="E209" s="122">
        <v>-38.052</v>
      </c>
      <c r="F209" s="135">
        <f>D209/D$218</f>
        <v>0.14236254982503363</v>
      </c>
      <c r="G209" s="123">
        <v>-2.23100954768474</v>
      </c>
      <c r="H209" s="122">
        <v>264.64299999999997</v>
      </c>
      <c r="I209" s="122">
        <v>54.027999999999999</v>
      </c>
      <c r="J209" s="135">
        <f>H209/H$218</f>
        <v>0.16554672838733892</v>
      </c>
      <c r="K209" s="135">
        <f>J209-F209</f>
        <v>2.3184178562305285E-2</v>
      </c>
      <c r="L209" s="122">
        <v>286.34300000000002</v>
      </c>
      <c r="M209" s="122">
        <v>21.7</v>
      </c>
      <c r="N209" s="135">
        <f>L209/L$218</f>
        <v>0.15856095013749485</v>
      </c>
      <c r="O209" s="135">
        <f t="shared" ref="O209:O217" si="33">N209-J209</f>
        <v>-6.9857782498440602E-3</v>
      </c>
    </row>
    <row r="210" spans="1:15" s="1" customFormat="1" ht="19.75" customHeight="1" x14ac:dyDescent="0.25">
      <c r="A210" s="131"/>
      <c r="B210" s="121" t="s">
        <v>159</v>
      </c>
      <c r="C210" s="121" t="s">
        <v>213</v>
      </c>
      <c r="D210" s="129">
        <v>53.665999999999997</v>
      </c>
      <c r="E210" s="129">
        <v>-17.332999999999998</v>
      </c>
      <c r="F210" s="135">
        <f t="shared" ref="F210:F217" si="34">D210/D$218</f>
        <v>3.6274855062128783E-2</v>
      </c>
      <c r="G210" s="130">
        <v>-1.06802109286425</v>
      </c>
      <c r="H210" s="129">
        <v>77.165000000000006</v>
      </c>
      <c r="I210" s="129">
        <v>23.498999999999999</v>
      </c>
      <c r="J210" s="135">
        <f t="shared" ref="J210:J217" si="35">H210/H$218</f>
        <v>4.827036156637058E-2</v>
      </c>
      <c r="K210" s="135">
        <f t="shared" ref="K210:K217" si="36">J210-F210</f>
        <v>1.1995506504241797E-2</v>
      </c>
      <c r="L210" s="129">
        <v>27.582999999999998</v>
      </c>
      <c r="M210" s="129">
        <v>-49.582000000000001</v>
      </c>
      <c r="N210" s="135">
        <f t="shared" ref="N210:N217" si="37">L210/L$218</f>
        <v>1.5273943094968342E-2</v>
      </c>
      <c r="O210" s="136">
        <f t="shared" si="33"/>
        <v>-3.2996418471402236E-2</v>
      </c>
    </row>
    <row r="211" spans="1:15" s="1" customFormat="1" ht="19.75" customHeight="1" x14ac:dyDescent="0.25">
      <c r="A211" s="131"/>
      <c r="B211" s="121" t="s">
        <v>159</v>
      </c>
      <c r="C211" s="121" t="s">
        <v>214</v>
      </c>
      <c r="D211" s="122">
        <v>100.032</v>
      </c>
      <c r="E211" s="122">
        <v>23.701000000000001</v>
      </c>
      <c r="F211" s="135">
        <f t="shared" si="34"/>
        <v>6.7615367300988827E-2</v>
      </c>
      <c r="G211" s="123">
        <v>1.67281951075823</v>
      </c>
      <c r="H211" s="122">
        <v>98.063999999999993</v>
      </c>
      <c r="I211" s="122">
        <v>-1.968</v>
      </c>
      <c r="J211" s="135">
        <f t="shared" si="35"/>
        <v>6.1343675716251718E-2</v>
      </c>
      <c r="K211" s="135">
        <f t="shared" si="36"/>
        <v>-6.2716915847371088E-3</v>
      </c>
      <c r="L211" s="122">
        <v>97.58</v>
      </c>
      <c r="M211" s="122">
        <v>-0.48400000000000198</v>
      </c>
      <c r="N211" s="135">
        <f t="shared" si="37"/>
        <v>5.403441856241202E-2</v>
      </c>
      <c r="O211" s="135">
        <f t="shared" si="33"/>
        <v>-7.3092571538396975E-3</v>
      </c>
    </row>
    <row r="212" spans="1:15" s="1" customFormat="1" ht="19.75" customHeight="1" x14ac:dyDescent="0.25">
      <c r="A212" s="131"/>
      <c r="B212" s="121" t="s">
        <v>161</v>
      </c>
      <c r="C212" s="121" t="s">
        <v>218</v>
      </c>
      <c r="D212" s="129">
        <v>414.17899999999997</v>
      </c>
      <c r="E212" s="129">
        <v>35.07</v>
      </c>
      <c r="F212" s="135">
        <f t="shared" si="34"/>
        <v>0.27995906523268804</v>
      </c>
      <c r="G212" s="130">
        <v>2.8012697930404298</v>
      </c>
      <c r="H212" s="129">
        <v>512.49300000000005</v>
      </c>
      <c r="I212" s="129">
        <v>98.313999999999993</v>
      </c>
      <c r="J212" s="135">
        <f t="shared" si="35"/>
        <v>0.32058864006005261</v>
      </c>
      <c r="K212" s="135">
        <f t="shared" si="36"/>
        <v>4.0629574827364567E-2</v>
      </c>
      <c r="L212" s="129">
        <v>675.66300000000001</v>
      </c>
      <c r="M212" s="129">
        <v>163.16999999999999</v>
      </c>
      <c r="N212" s="135">
        <f t="shared" si="37"/>
        <v>0.37414487957711617</v>
      </c>
      <c r="O212" s="136">
        <f t="shared" si="33"/>
        <v>5.3556239517063564E-2</v>
      </c>
    </row>
    <row r="213" spans="1:15" s="1" customFormat="1" ht="19.75" customHeight="1" x14ac:dyDescent="0.25">
      <c r="A213" s="131"/>
      <c r="B213" s="121" t="s">
        <v>154</v>
      </c>
      <c r="C213" s="121" t="s">
        <v>215</v>
      </c>
      <c r="D213" s="122">
        <v>138.363</v>
      </c>
      <c r="E213" s="122">
        <v>9.4489999999999998</v>
      </c>
      <c r="F213" s="135">
        <f t="shared" si="34"/>
        <v>9.3524722747388017E-2</v>
      </c>
      <c r="G213" s="123">
        <v>0.78754364983874803</v>
      </c>
      <c r="H213" s="122">
        <v>129.33000000000001</v>
      </c>
      <c r="I213" s="122">
        <v>-9.0329999999999995</v>
      </c>
      <c r="J213" s="135">
        <f t="shared" si="35"/>
        <v>8.0902039284373839E-2</v>
      </c>
      <c r="K213" s="135">
        <f t="shared" si="36"/>
        <v>-1.2622683463014178E-2</v>
      </c>
      <c r="L213" s="122">
        <v>106.748</v>
      </c>
      <c r="M213" s="122">
        <v>-22.582000000000001</v>
      </c>
      <c r="N213" s="135">
        <f t="shared" si="37"/>
        <v>5.9111150980737437E-2</v>
      </c>
      <c r="O213" s="135">
        <f t="shared" si="33"/>
        <v>-2.1790888303636402E-2</v>
      </c>
    </row>
    <row r="214" spans="1:15" s="1" customFormat="1" ht="19.75" customHeight="1" x14ac:dyDescent="0.25">
      <c r="A214" s="131"/>
      <c r="B214" s="121" t="s">
        <v>163</v>
      </c>
      <c r="C214" s="121" t="s">
        <v>216</v>
      </c>
      <c r="D214" s="129">
        <v>86.531999999999996</v>
      </c>
      <c r="E214" s="129">
        <v>-37.167000000000002</v>
      </c>
      <c r="F214" s="135">
        <f t="shared" si="34"/>
        <v>5.8490212764806919E-2</v>
      </c>
      <c r="G214" s="130">
        <v>-2.32511140907277</v>
      </c>
      <c r="H214" s="129">
        <v>85.730999999999995</v>
      </c>
      <c r="I214" s="129">
        <v>-0.80100000000000104</v>
      </c>
      <c r="J214" s="135">
        <f t="shared" si="35"/>
        <v>5.3628800200175152E-2</v>
      </c>
      <c r="K214" s="135">
        <f t="shared" si="36"/>
        <v>-4.8614125646317674E-3</v>
      </c>
      <c r="L214" s="129">
        <v>107.98</v>
      </c>
      <c r="M214" s="129">
        <v>22.248999999999999</v>
      </c>
      <c r="N214" s="135">
        <f t="shared" si="37"/>
        <v>5.9793364586690413E-2</v>
      </c>
      <c r="O214" s="135">
        <f t="shared" si="33"/>
        <v>6.1645643865152616E-3</v>
      </c>
    </row>
    <row r="215" spans="1:15" s="1" customFormat="1" ht="19.75" customHeight="1" x14ac:dyDescent="0.25">
      <c r="A215" s="131"/>
      <c r="B215" s="121" t="s">
        <v>165</v>
      </c>
      <c r="C215" s="121" t="s">
        <v>216</v>
      </c>
      <c r="D215" s="122">
        <v>108.36499999999999</v>
      </c>
      <c r="E215" s="122">
        <v>19.783999999999999</v>
      </c>
      <c r="F215" s="135">
        <f t="shared" si="34"/>
        <v>7.3247953430618754E-2</v>
      </c>
      <c r="G215" s="123">
        <v>1.42681447011346</v>
      </c>
      <c r="H215" s="122">
        <v>45.249000000000002</v>
      </c>
      <c r="I215" s="122">
        <v>-63.116</v>
      </c>
      <c r="J215" s="135">
        <f t="shared" si="35"/>
        <v>2.8305392218190919E-2</v>
      </c>
      <c r="K215" s="135">
        <f t="shared" si="36"/>
        <v>-4.4942561212427831E-2</v>
      </c>
      <c r="L215" s="122">
        <v>80.331000000000003</v>
      </c>
      <c r="M215" s="122">
        <v>35.082000000000001</v>
      </c>
      <c r="N215" s="135">
        <f t="shared" si="37"/>
        <v>4.4482874334260306E-2</v>
      </c>
      <c r="O215" s="135">
        <f t="shared" si="33"/>
        <v>1.6177482116069387E-2</v>
      </c>
    </row>
    <row r="216" spans="1:15" s="1" customFormat="1" ht="19.75" customHeight="1" x14ac:dyDescent="0.25">
      <c r="A216" s="131"/>
      <c r="B216" s="121" t="s">
        <v>155</v>
      </c>
      <c r="C216" s="121" t="s">
        <v>218</v>
      </c>
      <c r="D216" s="129">
        <v>273.09399999999999</v>
      </c>
      <c r="E216" s="129">
        <v>16.279</v>
      </c>
      <c r="F216" s="135">
        <f t="shared" si="34"/>
        <v>0.18459444095585656</v>
      </c>
      <c r="G216" s="130">
        <v>1.3993288424344199</v>
      </c>
      <c r="H216" s="129">
        <v>270.06200000000001</v>
      </c>
      <c r="I216" s="129">
        <v>-3.032</v>
      </c>
      <c r="J216" s="135">
        <f t="shared" si="35"/>
        <v>0.16893656949831104</v>
      </c>
      <c r="K216" s="135">
        <f t="shared" si="36"/>
        <v>-1.5657871457545519E-2</v>
      </c>
      <c r="L216" s="129">
        <v>283.24400000000003</v>
      </c>
      <c r="M216" s="129">
        <v>13.182</v>
      </c>
      <c r="N216" s="135">
        <f t="shared" si="37"/>
        <v>0.15684489497122189</v>
      </c>
      <c r="O216" s="135">
        <f t="shared" si="33"/>
        <v>-1.2091674527089147E-2</v>
      </c>
    </row>
    <row r="217" spans="1:15" s="1" customFormat="1" ht="19.75" customHeight="1" x14ac:dyDescent="0.25">
      <c r="A217" s="131"/>
      <c r="B217" s="121" t="s">
        <v>179</v>
      </c>
      <c r="C217" s="121" t="s">
        <v>218</v>
      </c>
      <c r="D217" s="122">
        <v>75.248999999999995</v>
      </c>
      <c r="E217" s="122">
        <v>-27.033999999999999</v>
      </c>
      <c r="F217" s="135">
        <f t="shared" si="34"/>
        <v>5.0863611384677987E-2</v>
      </c>
      <c r="G217" s="123">
        <v>-1.6761293594035001</v>
      </c>
      <c r="H217" s="122">
        <v>74.781000000000006</v>
      </c>
      <c r="I217" s="122">
        <v>-0.46800000000000003</v>
      </c>
      <c r="J217" s="135">
        <f t="shared" si="35"/>
        <v>4.6779056674590272E-2</v>
      </c>
      <c r="K217" s="135">
        <f t="shared" si="36"/>
        <v>-4.084554710087715E-3</v>
      </c>
      <c r="L217" s="122">
        <v>100.998</v>
      </c>
      <c r="M217" s="122">
        <v>26.216999999999999</v>
      </c>
      <c r="N217" s="135">
        <f t="shared" si="37"/>
        <v>5.5927118323083523E-2</v>
      </c>
      <c r="O217" s="135">
        <f t="shared" si="33"/>
        <v>9.1480616484932512E-3</v>
      </c>
    </row>
    <row r="218" spans="1:15" s="1" customFormat="1" ht="19.75" customHeight="1" x14ac:dyDescent="0.25">
      <c r="A218" s="124" t="s">
        <v>153</v>
      </c>
      <c r="B218" s="57"/>
      <c r="C218" s="57"/>
      <c r="D218" s="125">
        <f>SUM(D208:D217)</f>
        <v>1479.4269999999999</v>
      </c>
      <c r="E218" s="125">
        <f>SUM(E208:E217)</f>
        <v>-18.135999999999999</v>
      </c>
      <c r="F218" s="126">
        <v>100</v>
      </c>
      <c r="G218" s="127"/>
      <c r="H218" s="125">
        <f>SUM(H208:H217)</f>
        <v>1598.6</v>
      </c>
      <c r="I218" s="125">
        <f>SUM(I208:I217)</f>
        <v>119.17300000000002</v>
      </c>
      <c r="J218" s="126">
        <v>100</v>
      </c>
      <c r="K218" s="127"/>
      <c r="L218" s="125">
        <f>SUM(L208:L217)</f>
        <v>1805.886</v>
      </c>
      <c r="M218" s="133">
        <f>SUM(M208:M217)</f>
        <v>207.28599999999994</v>
      </c>
      <c r="N218" s="126">
        <v>99.999999999999901</v>
      </c>
      <c r="O218" s="127"/>
    </row>
    <row r="219" spans="1:15" s="1" customFormat="1" ht="11.15" customHeight="1" x14ac:dyDescent="0.25">
      <c r="A219" s="44"/>
      <c r="B219" s="44"/>
      <c r="C219" s="128"/>
      <c r="D219" s="44"/>
      <c r="E219" s="44"/>
      <c r="F219" s="128"/>
      <c r="G219" s="128"/>
      <c r="H219" s="44"/>
      <c r="I219" s="44"/>
      <c r="J219" s="128"/>
      <c r="K219" s="128"/>
      <c r="L219" s="44"/>
      <c r="M219" s="44"/>
      <c r="N219" s="128"/>
      <c r="O219" s="128"/>
    </row>
    <row r="220" spans="1:15" s="1" customFormat="1" ht="19.75" customHeight="1" x14ac:dyDescent="0.25">
      <c r="A220" s="120" t="s">
        <v>64</v>
      </c>
      <c r="B220" s="121" t="s">
        <v>152</v>
      </c>
      <c r="C220" s="121" t="s">
        <v>64</v>
      </c>
      <c r="D220" s="129">
        <v>59.165999999999997</v>
      </c>
      <c r="E220" s="129">
        <v>1.4159999999999999</v>
      </c>
      <c r="F220" s="130">
        <v>18.5816444783629</v>
      </c>
      <c r="G220" s="130">
        <v>-0.81414722258928796</v>
      </c>
      <c r="H220" s="129">
        <v>46.499000000000002</v>
      </c>
      <c r="I220" s="129">
        <v>-12.667</v>
      </c>
      <c r="J220" s="130">
        <v>14.592041674512</v>
      </c>
      <c r="K220" s="130">
        <v>-3.98960280385085</v>
      </c>
      <c r="L220" s="129">
        <v>69.165000000000006</v>
      </c>
      <c r="M220" s="129">
        <v>22.666</v>
      </c>
      <c r="N220" s="130">
        <v>18.4196860144609</v>
      </c>
      <c r="O220" s="130">
        <v>3.8276443399489</v>
      </c>
    </row>
    <row r="221" spans="1:15" s="1" customFormat="1" ht="19.75" customHeight="1" x14ac:dyDescent="0.25">
      <c r="A221" s="131"/>
      <c r="B221" s="121" t="s">
        <v>161</v>
      </c>
      <c r="C221" s="121" t="s">
        <v>219</v>
      </c>
      <c r="D221" s="122">
        <v>259.245</v>
      </c>
      <c r="E221" s="122">
        <v>19.25</v>
      </c>
      <c r="F221" s="123">
        <v>81.418355521637096</v>
      </c>
      <c r="G221" s="123">
        <v>0.81414722258928396</v>
      </c>
      <c r="H221" s="122">
        <v>272.161</v>
      </c>
      <c r="I221" s="122">
        <v>12.916</v>
      </c>
      <c r="J221" s="123">
        <v>85.407958325487996</v>
      </c>
      <c r="K221" s="123">
        <v>3.9896028038508402</v>
      </c>
      <c r="L221" s="122">
        <v>306.33</v>
      </c>
      <c r="M221" s="122">
        <v>34.168999999999997</v>
      </c>
      <c r="N221" s="123">
        <v>81.580313985539107</v>
      </c>
      <c r="O221" s="123">
        <v>-3.82764433994888</v>
      </c>
    </row>
    <row r="222" spans="1:15" s="1" customFormat="1" ht="19.75" customHeight="1" x14ac:dyDescent="0.25">
      <c r="A222" s="124" t="s">
        <v>153</v>
      </c>
      <c r="B222" s="57"/>
      <c r="C222" s="57"/>
      <c r="D222" s="125">
        <v>318.411</v>
      </c>
      <c r="E222" s="125">
        <v>20.666</v>
      </c>
      <c r="F222" s="126">
        <v>100</v>
      </c>
      <c r="G222" s="127"/>
      <c r="H222" s="125">
        <v>318.66000000000003</v>
      </c>
      <c r="I222" s="125">
        <v>0.248999999999999</v>
      </c>
      <c r="J222" s="126">
        <v>100</v>
      </c>
      <c r="K222" s="127"/>
      <c r="L222" s="125">
        <v>375.495</v>
      </c>
      <c r="M222" s="125">
        <v>56.835000000000001</v>
      </c>
      <c r="N222" s="126">
        <v>100</v>
      </c>
      <c r="O222" s="127"/>
    </row>
    <row r="223" spans="1:15" s="1" customFormat="1" ht="11.15" customHeight="1" x14ac:dyDescent="0.25">
      <c r="A223" s="44"/>
      <c r="B223" s="44"/>
      <c r="C223" s="128"/>
      <c r="D223" s="44"/>
      <c r="E223" s="44"/>
      <c r="F223" s="128"/>
      <c r="G223" s="128"/>
      <c r="H223" s="44"/>
      <c r="I223" s="44"/>
      <c r="J223" s="128"/>
      <c r="K223" s="128"/>
      <c r="L223" s="44"/>
      <c r="M223" s="44"/>
      <c r="N223" s="128"/>
      <c r="O223" s="128"/>
    </row>
    <row r="224" spans="1:15" s="1" customFormat="1" ht="19.75" customHeight="1" x14ac:dyDescent="0.25">
      <c r="A224" s="120" t="s">
        <v>65</v>
      </c>
      <c r="B224" s="121" t="s">
        <v>152</v>
      </c>
      <c r="C224" s="121" t="s">
        <v>65</v>
      </c>
      <c r="D224" s="129">
        <v>63.164999999999999</v>
      </c>
      <c r="E224" s="129">
        <v>-4.4160000000000004</v>
      </c>
      <c r="F224" s="130">
        <v>20.245516755076199</v>
      </c>
      <c r="G224" s="130">
        <v>-3.2409851354931898</v>
      </c>
      <c r="H224" s="129">
        <v>68.581000000000003</v>
      </c>
      <c r="I224" s="129">
        <v>5.4160000000000004</v>
      </c>
      <c r="J224" s="130">
        <v>18.550697196337499</v>
      </c>
      <c r="K224" s="130">
        <v>-1.6948195587386801</v>
      </c>
      <c r="L224" s="129">
        <v>81.581000000000003</v>
      </c>
      <c r="M224" s="129">
        <v>13</v>
      </c>
      <c r="N224" s="130">
        <v>22.754619622062599</v>
      </c>
      <c r="O224" s="132">
        <v>4.2039224257250902</v>
      </c>
    </row>
    <row r="225" spans="1:15" s="1" customFormat="1" ht="19.75" customHeight="1" x14ac:dyDescent="0.25">
      <c r="A225" s="131"/>
      <c r="B225" s="121" t="s">
        <v>159</v>
      </c>
      <c r="C225" s="121" t="s">
        <v>65</v>
      </c>
      <c r="D225" s="122">
        <v>30.831</v>
      </c>
      <c r="E225" s="122">
        <v>-10.25</v>
      </c>
      <c r="F225" s="123">
        <v>9.8818891328386709</v>
      </c>
      <c r="G225" s="123">
        <v>-4.3950375797947903</v>
      </c>
      <c r="H225" s="122">
        <v>52.581000000000003</v>
      </c>
      <c r="I225" s="122">
        <v>21.75</v>
      </c>
      <c r="J225" s="123">
        <v>14.222805285438</v>
      </c>
      <c r="K225" s="123">
        <v>4.3409161525993296</v>
      </c>
      <c r="L225" s="122">
        <v>47.331000000000003</v>
      </c>
      <c r="M225" s="122">
        <v>-5.25</v>
      </c>
      <c r="N225" s="123">
        <v>13.201589847291</v>
      </c>
      <c r="O225" s="123">
        <v>-1.02121543814702</v>
      </c>
    </row>
    <row r="226" spans="1:15" s="1" customFormat="1" ht="19.75" customHeight="1" x14ac:dyDescent="0.25">
      <c r="A226" s="131"/>
      <c r="B226" s="121" t="s">
        <v>154</v>
      </c>
      <c r="C226" s="121" t="s">
        <v>65</v>
      </c>
      <c r="D226" s="129">
        <v>165.249</v>
      </c>
      <c r="E226" s="129">
        <v>-13.833</v>
      </c>
      <c r="F226" s="130">
        <v>52.965271879356997</v>
      </c>
      <c r="G226" s="130">
        <v>-9.2712995174401307</v>
      </c>
      <c r="H226" s="129">
        <v>205.2</v>
      </c>
      <c r="I226" s="129">
        <v>39.951000000000001</v>
      </c>
      <c r="J226" s="130">
        <v>55.505213757286398</v>
      </c>
      <c r="K226" s="130">
        <v>2.5399418779293699</v>
      </c>
      <c r="L226" s="129">
        <v>197.61500000000001</v>
      </c>
      <c r="M226" s="129">
        <v>-7.585</v>
      </c>
      <c r="N226" s="130">
        <v>55.118889896102097</v>
      </c>
      <c r="O226" s="130">
        <v>-0.38632386118433698</v>
      </c>
    </row>
    <row r="227" spans="1:15" s="1" customFormat="1" ht="19.75" customHeight="1" x14ac:dyDescent="0.25">
      <c r="A227" s="131"/>
      <c r="B227" s="121" t="s">
        <v>155</v>
      </c>
      <c r="C227" s="121" t="s">
        <v>220</v>
      </c>
      <c r="D227" s="122">
        <v>52.75</v>
      </c>
      <c r="E227" s="122">
        <v>52.75</v>
      </c>
      <c r="F227" s="123">
        <v>16.907322232728099</v>
      </c>
      <c r="G227" s="123">
        <v>16.907322232728099</v>
      </c>
      <c r="H227" s="122">
        <v>43.332999999999998</v>
      </c>
      <c r="I227" s="122">
        <v>-9.4169999999999998</v>
      </c>
      <c r="J227" s="123">
        <v>11.7212837609381</v>
      </c>
      <c r="K227" s="123">
        <v>-5.1860384717900203</v>
      </c>
      <c r="L227" s="122">
        <v>31.998000000000001</v>
      </c>
      <c r="M227" s="122">
        <v>-11.335000000000001</v>
      </c>
      <c r="N227" s="123">
        <v>8.9249006345443096</v>
      </c>
      <c r="O227" s="123">
        <v>-2.79638312639376</v>
      </c>
    </row>
    <row r="228" spans="1:15" s="1" customFormat="1" ht="19.75" customHeight="1" x14ac:dyDescent="0.25">
      <c r="A228" s="124" t="s">
        <v>153</v>
      </c>
      <c r="B228" s="57"/>
      <c r="C228" s="57"/>
      <c r="D228" s="125">
        <v>311.995</v>
      </c>
      <c r="E228" s="125">
        <v>24.251000000000001</v>
      </c>
      <c r="F228" s="126">
        <v>100</v>
      </c>
      <c r="G228" s="127"/>
      <c r="H228" s="125">
        <v>369.69499999999999</v>
      </c>
      <c r="I228" s="125">
        <v>57.7</v>
      </c>
      <c r="J228" s="126">
        <v>100</v>
      </c>
      <c r="K228" s="127"/>
      <c r="L228" s="125">
        <v>358.52499999999998</v>
      </c>
      <c r="M228" s="125">
        <v>-11.17</v>
      </c>
      <c r="N228" s="126">
        <v>100</v>
      </c>
      <c r="O228" s="127"/>
    </row>
    <row r="229" spans="1:15" s="1" customFormat="1" ht="11.15" customHeight="1" x14ac:dyDescent="0.25">
      <c r="A229" s="44"/>
      <c r="B229" s="44"/>
      <c r="C229" s="128"/>
      <c r="D229" s="44"/>
      <c r="E229" s="44"/>
      <c r="F229" s="128"/>
      <c r="G229" s="128"/>
      <c r="H229" s="44"/>
      <c r="I229" s="44"/>
      <c r="J229" s="128"/>
      <c r="K229" s="128"/>
      <c r="L229" s="44"/>
      <c r="M229" s="44"/>
      <c r="N229" s="128"/>
      <c r="O229" s="128"/>
    </row>
    <row r="230" spans="1:15" s="1" customFormat="1" ht="19.75" customHeight="1" x14ac:dyDescent="0.25">
      <c r="A230" s="120" t="s">
        <v>66</v>
      </c>
      <c r="B230" s="121" t="s">
        <v>152</v>
      </c>
      <c r="C230" s="121" t="s">
        <v>66</v>
      </c>
      <c r="D230" s="122">
        <v>28.832000000000001</v>
      </c>
      <c r="E230" s="122">
        <v>28.832000000000001</v>
      </c>
      <c r="F230" s="123">
        <v>15.6556963125058</v>
      </c>
      <c r="G230" s="123">
        <v>15.6556963125058</v>
      </c>
      <c r="H230" s="122">
        <v>33.082000000000001</v>
      </c>
      <c r="I230" s="122">
        <v>4.25</v>
      </c>
      <c r="J230" s="123">
        <v>15.672879220004001</v>
      </c>
      <c r="K230" s="123">
        <v>1.71829074982046E-2</v>
      </c>
      <c r="L230" s="122">
        <v>37.999000000000002</v>
      </c>
      <c r="M230" s="122">
        <v>4.9169999999999998</v>
      </c>
      <c r="N230" s="123">
        <v>17.528911933351502</v>
      </c>
      <c r="O230" s="123">
        <v>1.8560327133475001</v>
      </c>
    </row>
    <row r="231" spans="1:15" s="1" customFormat="1" ht="19.75" customHeight="1" x14ac:dyDescent="0.25">
      <c r="A231" s="131"/>
      <c r="B231" s="121" t="s">
        <v>159</v>
      </c>
      <c r="C231" s="121" t="s">
        <v>221</v>
      </c>
      <c r="D231" s="129">
        <v>101.999</v>
      </c>
      <c r="E231" s="129">
        <v>101.999</v>
      </c>
      <c r="F231" s="130">
        <v>55.385175089458798</v>
      </c>
      <c r="G231" s="130">
        <v>55.385175089458798</v>
      </c>
      <c r="H231" s="129">
        <v>135.83000000000001</v>
      </c>
      <c r="I231" s="129">
        <v>33.831000000000003</v>
      </c>
      <c r="J231" s="130">
        <v>64.350619202380202</v>
      </c>
      <c r="K231" s="130">
        <v>8.9654441129213591</v>
      </c>
      <c r="L231" s="129">
        <v>122.28100000000001</v>
      </c>
      <c r="M231" s="129">
        <v>-13.548999999999999</v>
      </c>
      <c r="N231" s="130">
        <v>56.408139164771498</v>
      </c>
      <c r="O231" s="130">
        <v>-7.9424800376086599</v>
      </c>
    </row>
    <row r="232" spans="1:15" s="1" customFormat="1" ht="19.75" customHeight="1" x14ac:dyDescent="0.25">
      <c r="A232" s="131"/>
      <c r="B232" s="121" t="s">
        <v>165</v>
      </c>
      <c r="C232" s="121" t="s">
        <v>66</v>
      </c>
      <c r="D232" s="122">
        <v>53.332000000000001</v>
      </c>
      <c r="E232" s="122">
        <v>-12.333</v>
      </c>
      <c r="F232" s="123">
        <v>28.959128598035399</v>
      </c>
      <c r="G232" s="123">
        <v>-42.095353899394603</v>
      </c>
      <c r="H232" s="122">
        <v>42.165999999999997</v>
      </c>
      <c r="I232" s="122">
        <v>-11.166</v>
      </c>
      <c r="J232" s="123">
        <v>19.976501577615899</v>
      </c>
      <c r="K232" s="123">
        <v>-8.9826270204195797</v>
      </c>
      <c r="L232" s="122">
        <v>56.499000000000002</v>
      </c>
      <c r="M232" s="122">
        <v>14.333</v>
      </c>
      <c r="N232" s="123">
        <v>26.062948901877</v>
      </c>
      <c r="O232" s="123">
        <v>6.0864473242611696</v>
      </c>
    </row>
    <row r="233" spans="1:15" s="1" customFormat="1" ht="19.75" customHeight="1" x14ac:dyDescent="0.25">
      <c r="A233" s="124" t="s">
        <v>153</v>
      </c>
      <c r="B233" s="57"/>
      <c r="C233" s="57"/>
      <c r="D233" s="125">
        <v>184.16300000000001</v>
      </c>
      <c r="E233" s="125">
        <v>91.748000000000005</v>
      </c>
      <c r="F233" s="126">
        <v>100</v>
      </c>
      <c r="G233" s="127"/>
      <c r="H233" s="125">
        <v>211.078</v>
      </c>
      <c r="I233" s="125">
        <v>26.914999999999999</v>
      </c>
      <c r="J233" s="126">
        <v>100</v>
      </c>
      <c r="K233" s="127"/>
      <c r="L233" s="125">
        <v>216.779</v>
      </c>
      <c r="M233" s="125">
        <v>5.7010000000000103</v>
      </c>
      <c r="N233" s="126">
        <v>100</v>
      </c>
      <c r="O233" s="127"/>
    </row>
    <row r="234" spans="1:15" s="1" customFormat="1" ht="11.15" customHeight="1" x14ac:dyDescent="0.25">
      <c r="A234" s="44"/>
      <c r="B234" s="44"/>
      <c r="C234" s="128"/>
      <c r="D234" s="44"/>
      <c r="E234" s="44"/>
      <c r="F234" s="128"/>
      <c r="G234" s="128"/>
      <c r="H234" s="44"/>
      <c r="I234" s="44"/>
      <c r="J234" s="128"/>
      <c r="K234" s="128"/>
      <c r="L234" s="44"/>
      <c r="M234" s="44"/>
      <c r="N234" s="128"/>
      <c r="O234" s="128"/>
    </row>
    <row r="235" spans="1:15" s="1" customFormat="1" ht="19.75" customHeight="1" x14ac:dyDescent="0.25">
      <c r="A235" s="120" t="s">
        <v>67</v>
      </c>
      <c r="B235" s="121" t="s">
        <v>152</v>
      </c>
      <c r="C235" s="121" t="s">
        <v>67</v>
      </c>
      <c r="D235" s="129">
        <v>169.91</v>
      </c>
      <c r="E235" s="129">
        <v>-62.167999999999999</v>
      </c>
      <c r="F235" s="130">
        <v>35.009890381603903</v>
      </c>
      <c r="G235" s="130">
        <v>-0.27887848469968901</v>
      </c>
      <c r="H235" s="129">
        <v>185.61</v>
      </c>
      <c r="I235" s="129">
        <v>15.7</v>
      </c>
      <c r="J235" s="130">
        <v>37.468054955569599</v>
      </c>
      <c r="K235" s="130">
        <v>2.4581645739657501</v>
      </c>
      <c r="L235" s="129">
        <v>176.446</v>
      </c>
      <c r="M235" s="129">
        <v>-9.1639999999999997</v>
      </c>
      <c r="N235" s="130">
        <v>39.5672950784748</v>
      </c>
      <c r="O235" s="130">
        <v>2.0992401229052202</v>
      </c>
    </row>
    <row r="236" spans="1:15" s="1" customFormat="1" ht="19.75" customHeight="1" x14ac:dyDescent="0.25">
      <c r="A236" s="131"/>
      <c r="B236" s="121" t="s">
        <v>154</v>
      </c>
      <c r="C236" s="121" t="s">
        <v>222</v>
      </c>
      <c r="D236" s="122">
        <v>164.91399999999999</v>
      </c>
      <c r="E236" s="122">
        <v>-20.081</v>
      </c>
      <c r="F236" s="123">
        <v>33.980466496332298</v>
      </c>
      <c r="G236" s="123">
        <v>5.8509333375588399</v>
      </c>
      <c r="H236" s="122">
        <v>143.077</v>
      </c>
      <c r="I236" s="122">
        <v>-21.837</v>
      </c>
      <c r="J236" s="123">
        <v>28.882155589020201</v>
      </c>
      <c r="K236" s="123">
        <v>-5.0983109073121202</v>
      </c>
      <c r="L236" s="122">
        <v>116.07899999999999</v>
      </c>
      <c r="M236" s="122">
        <v>-26.998000000000001</v>
      </c>
      <c r="N236" s="123">
        <v>26.030241804372299</v>
      </c>
      <c r="O236" s="123">
        <v>-2.8519137846478402</v>
      </c>
    </row>
    <row r="237" spans="1:15" s="1" customFormat="1" ht="19.75" customHeight="1" x14ac:dyDescent="0.25">
      <c r="A237" s="131"/>
      <c r="B237" s="121" t="s">
        <v>163</v>
      </c>
      <c r="C237" s="121" t="s">
        <v>223</v>
      </c>
      <c r="D237" s="129">
        <v>41.082000000000001</v>
      </c>
      <c r="E237" s="129">
        <v>-38.250999999999998</v>
      </c>
      <c r="F237" s="130">
        <v>8.4649303552295301</v>
      </c>
      <c r="G237" s="130">
        <v>-3.5980997487461099</v>
      </c>
      <c r="H237" s="129">
        <v>40.113999999999997</v>
      </c>
      <c r="I237" s="129">
        <v>-0.96799999999999997</v>
      </c>
      <c r="J237" s="130">
        <v>8.0975893350989701</v>
      </c>
      <c r="K237" s="130">
        <v>-0.36734102013056502</v>
      </c>
      <c r="L237" s="129">
        <v>44.582000000000001</v>
      </c>
      <c r="M237" s="129">
        <v>4.468</v>
      </c>
      <c r="N237" s="130">
        <v>9.9973314735871899</v>
      </c>
      <c r="O237" s="130">
        <v>1.89974213848822</v>
      </c>
    </row>
    <row r="238" spans="1:15" s="1" customFormat="1" ht="19.75" customHeight="1" x14ac:dyDescent="0.25">
      <c r="A238" s="131"/>
      <c r="B238" s="121" t="s">
        <v>157</v>
      </c>
      <c r="C238" s="121" t="s">
        <v>222</v>
      </c>
      <c r="D238" s="122">
        <v>109.414</v>
      </c>
      <c r="E238" s="122">
        <v>-51.834000000000003</v>
      </c>
      <c r="F238" s="123">
        <v>22.544712766834198</v>
      </c>
      <c r="G238" s="123">
        <v>-1.9739551041131</v>
      </c>
      <c r="H238" s="122">
        <v>126.581</v>
      </c>
      <c r="I238" s="122">
        <v>17.167000000000002</v>
      </c>
      <c r="J238" s="123">
        <v>25.552200120311198</v>
      </c>
      <c r="K238" s="123">
        <v>3.00748735347694</v>
      </c>
      <c r="L238" s="122">
        <v>108.83199999999999</v>
      </c>
      <c r="M238" s="122">
        <v>-17.748999999999999</v>
      </c>
      <c r="N238" s="123">
        <v>24.4051316435656</v>
      </c>
      <c r="O238" s="123">
        <v>-1.1470684767455901</v>
      </c>
    </row>
    <row r="239" spans="1:15" s="1" customFormat="1" ht="19.75" customHeight="1" x14ac:dyDescent="0.25">
      <c r="A239" s="124" t="s">
        <v>153</v>
      </c>
      <c r="B239" s="57"/>
      <c r="C239" s="57"/>
      <c r="D239" s="125">
        <v>485.32</v>
      </c>
      <c r="E239" s="125">
        <v>-172.334</v>
      </c>
      <c r="F239" s="126">
        <v>99.999999999999901</v>
      </c>
      <c r="G239" s="127"/>
      <c r="H239" s="125">
        <v>495.38200000000001</v>
      </c>
      <c r="I239" s="125">
        <v>10.061999999999999</v>
      </c>
      <c r="J239" s="126">
        <v>99.999999999999901</v>
      </c>
      <c r="K239" s="127"/>
      <c r="L239" s="125">
        <v>445.93900000000002</v>
      </c>
      <c r="M239" s="125">
        <v>-49.442999999999998</v>
      </c>
      <c r="N239" s="126">
        <v>100</v>
      </c>
      <c r="O239" s="127"/>
    </row>
    <row r="240" spans="1:15" s="1" customFormat="1" ht="11.15" customHeight="1" x14ac:dyDescent="0.25">
      <c r="A240" s="44"/>
      <c r="B240" s="44"/>
      <c r="C240" s="128"/>
      <c r="D240" s="44"/>
      <c r="E240" s="44"/>
      <c r="F240" s="128"/>
      <c r="G240" s="128"/>
      <c r="H240" s="44"/>
      <c r="I240" s="44"/>
      <c r="J240" s="128"/>
      <c r="K240" s="128"/>
      <c r="L240" s="44"/>
      <c r="M240" s="44"/>
      <c r="N240" s="128"/>
      <c r="O240" s="128"/>
    </row>
    <row r="241" spans="1:15" s="1" customFormat="1" ht="19.75" customHeight="1" x14ac:dyDescent="0.25">
      <c r="A241" s="120" t="s">
        <v>68</v>
      </c>
      <c r="B241" s="121" t="s">
        <v>152</v>
      </c>
      <c r="C241" s="121" t="s">
        <v>68</v>
      </c>
      <c r="D241" s="129">
        <v>43.832000000000001</v>
      </c>
      <c r="E241" s="129">
        <v>-26.332999999999998</v>
      </c>
      <c r="F241" s="130">
        <v>100</v>
      </c>
      <c r="G241" s="130">
        <v>0</v>
      </c>
      <c r="H241" s="129">
        <v>54.780999999999999</v>
      </c>
      <c r="I241" s="129">
        <v>10.949</v>
      </c>
      <c r="J241" s="130">
        <v>100</v>
      </c>
      <c r="K241" s="130">
        <v>0</v>
      </c>
      <c r="L241" s="129">
        <v>53.25</v>
      </c>
      <c r="M241" s="129">
        <v>-1.5309999999999999</v>
      </c>
      <c r="N241" s="130">
        <v>100</v>
      </c>
      <c r="O241" s="130">
        <v>0</v>
      </c>
    </row>
    <row r="242" spans="1:15" s="1" customFormat="1" ht="19.75" customHeight="1" x14ac:dyDescent="0.25">
      <c r="A242" s="124" t="s">
        <v>153</v>
      </c>
      <c r="B242" s="57"/>
      <c r="C242" s="57"/>
      <c r="D242" s="125">
        <v>43.832000000000001</v>
      </c>
      <c r="E242" s="125">
        <v>-26.332999999999998</v>
      </c>
      <c r="F242" s="126">
        <v>100</v>
      </c>
      <c r="G242" s="127"/>
      <c r="H242" s="125">
        <v>54.780999999999999</v>
      </c>
      <c r="I242" s="125">
        <v>10.949</v>
      </c>
      <c r="J242" s="126">
        <v>100</v>
      </c>
      <c r="K242" s="127"/>
      <c r="L242" s="125">
        <v>53.25</v>
      </c>
      <c r="M242" s="125">
        <v>-1.5309999999999999</v>
      </c>
      <c r="N242" s="126">
        <v>100</v>
      </c>
      <c r="O242" s="127"/>
    </row>
    <row r="243" spans="1:15" s="1" customFormat="1" ht="11.15" customHeight="1" x14ac:dyDescent="0.25">
      <c r="A243" s="44"/>
      <c r="B243" s="44"/>
      <c r="C243" s="128"/>
      <c r="D243" s="44"/>
      <c r="E243" s="44"/>
      <c r="F243" s="128"/>
      <c r="G243" s="128"/>
      <c r="H243" s="44"/>
      <c r="I243" s="44"/>
      <c r="J243" s="128"/>
      <c r="K243" s="128"/>
      <c r="L243" s="44"/>
      <c r="M243" s="44"/>
      <c r="N243" s="128"/>
      <c r="O243" s="128"/>
    </row>
    <row r="244" spans="1:15" s="1" customFormat="1" ht="19.75" customHeight="1" x14ac:dyDescent="0.25">
      <c r="A244" s="120" t="s">
        <v>69</v>
      </c>
      <c r="B244" s="121" t="s">
        <v>152</v>
      </c>
      <c r="C244" s="121" t="s">
        <v>69</v>
      </c>
      <c r="D244" s="122">
        <v>186.66399999999999</v>
      </c>
      <c r="E244" s="122">
        <v>-29.283000000000001</v>
      </c>
      <c r="F244" s="123">
        <v>63.799302754802099</v>
      </c>
      <c r="G244" s="123">
        <v>-5.2604229852137703</v>
      </c>
      <c r="H244" s="122">
        <v>200.49600000000001</v>
      </c>
      <c r="I244" s="122">
        <v>13.832000000000001</v>
      </c>
      <c r="J244" s="123">
        <v>65.362647680150204</v>
      </c>
      <c r="K244" s="123">
        <v>1.56334492534812</v>
      </c>
      <c r="L244" s="122">
        <v>213.66300000000001</v>
      </c>
      <c r="M244" s="122">
        <v>13.167</v>
      </c>
      <c r="N244" s="123">
        <v>70.246447616730606</v>
      </c>
      <c r="O244" s="123">
        <v>4.8837999365803499</v>
      </c>
    </row>
    <row r="245" spans="1:15" s="1" customFormat="1" ht="19.75" customHeight="1" x14ac:dyDescent="0.25">
      <c r="A245" s="131"/>
      <c r="B245" s="121" t="s">
        <v>164</v>
      </c>
      <c r="C245" s="121" t="s">
        <v>224</v>
      </c>
      <c r="D245" s="129">
        <v>49.832999999999998</v>
      </c>
      <c r="E245" s="129">
        <v>0.75</v>
      </c>
      <c r="F245" s="130">
        <v>17.032264679745701</v>
      </c>
      <c r="G245" s="130">
        <v>1.33554965940647</v>
      </c>
      <c r="H245" s="129">
        <v>39.332000000000001</v>
      </c>
      <c r="I245" s="129">
        <v>-10.500999999999999</v>
      </c>
      <c r="J245" s="130">
        <v>12.8224186944162</v>
      </c>
      <c r="K245" s="130">
        <v>-4.2098459853295198</v>
      </c>
      <c r="L245" s="129">
        <v>42.999000000000002</v>
      </c>
      <c r="M245" s="129">
        <v>3.6669999999999998</v>
      </c>
      <c r="N245" s="130">
        <v>14.1368744287584</v>
      </c>
      <c r="O245" s="130">
        <v>1.3144557343421699</v>
      </c>
    </row>
    <row r="246" spans="1:15" s="1" customFormat="1" ht="19.75" customHeight="1" x14ac:dyDescent="0.25">
      <c r="A246" s="131"/>
      <c r="B246" s="121" t="s">
        <v>179</v>
      </c>
      <c r="C246" s="121" t="s">
        <v>69</v>
      </c>
      <c r="D246" s="122">
        <v>56.082999999999998</v>
      </c>
      <c r="E246" s="122">
        <v>8.4169999999999998</v>
      </c>
      <c r="F246" s="123">
        <v>19.1684325654522</v>
      </c>
      <c r="G246" s="123">
        <v>3.9248733258072899</v>
      </c>
      <c r="H246" s="122">
        <v>66.915999999999997</v>
      </c>
      <c r="I246" s="122">
        <v>10.833</v>
      </c>
      <c r="J246" s="123">
        <v>21.8149336254336</v>
      </c>
      <c r="K246" s="123">
        <v>2.6465010599814001</v>
      </c>
      <c r="L246" s="122">
        <v>47.5</v>
      </c>
      <c r="M246" s="122">
        <v>-19.416</v>
      </c>
      <c r="N246" s="123">
        <v>15.616677954511101</v>
      </c>
      <c r="O246" s="123">
        <v>-6.1982556709225003</v>
      </c>
    </row>
    <row r="247" spans="1:15" s="1" customFormat="1" ht="19.75" customHeight="1" x14ac:dyDescent="0.25">
      <c r="A247" s="124" t="s">
        <v>153</v>
      </c>
      <c r="B247" s="57"/>
      <c r="C247" s="57"/>
      <c r="D247" s="125">
        <v>292.58</v>
      </c>
      <c r="E247" s="125">
        <v>-20.116</v>
      </c>
      <c r="F247" s="126">
        <v>100</v>
      </c>
      <c r="G247" s="127"/>
      <c r="H247" s="125">
        <v>306.74400000000003</v>
      </c>
      <c r="I247" s="125">
        <v>14.164</v>
      </c>
      <c r="J247" s="126">
        <v>100</v>
      </c>
      <c r="K247" s="127"/>
      <c r="L247" s="125">
        <v>304.16199999999998</v>
      </c>
      <c r="M247" s="125">
        <v>-2.5819999999999901</v>
      </c>
      <c r="N247" s="126">
        <v>100</v>
      </c>
      <c r="O247" s="127"/>
    </row>
    <row r="248" spans="1:15" s="1" customFormat="1" ht="11.15" customHeight="1" x14ac:dyDescent="0.25">
      <c r="A248" s="44"/>
      <c r="B248" s="44"/>
      <c r="C248" s="128"/>
      <c r="D248" s="44"/>
      <c r="E248" s="44"/>
      <c r="F248" s="128"/>
      <c r="G248" s="128"/>
      <c r="H248" s="44"/>
      <c r="I248" s="44"/>
      <c r="J248" s="128"/>
      <c r="K248" s="128"/>
      <c r="L248" s="44"/>
      <c r="M248" s="44"/>
      <c r="N248" s="128"/>
      <c r="O248" s="128"/>
    </row>
    <row r="249" spans="1:15" s="1" customFormat="1" ht="19.75" customHeight="1" x14ac:dyDescent="0.25">
      <c r="A249" s="120" t="s">
        <v>70</v>
      </c>
      <c r="B249" s="121" t="s">
        <v>152</v>
      </c>
      <c r="C249" s="121" t="s">
        <v>70</v>
      </c>
      <c r="D249" s="129">
        <v>32.5</v>
      </c>
      <c r="E249" s="129">
        <v>-6.4989999999999997</v>
      </c>
      <c r="F249" s="130">
        <v>5.43484622729697</v>
      </c>
      <c r="G249" s="130">
        <v>-94.565153772702999</v>
      </c>
      <c r="H249" s="129">
        <v>43.582000000000001</v>
      </c>
      <c r="I249" s="129">
        <v>11.082000000000001</v>
      </c>
      <c r="J249" s="130">
        <v>7.9514106811845897</v>
      </c>
      <c r="K249" s="130">
        <v>2.5165644538876202</v>
      </c>
      <c r="L249" s="129">
        <v>37.499000000000002</v>
      </c>
      <c r="M249" s="129">
        <v>-6.0830000000000002</v>
      </c>
      <c r="N249" s="130">
        <v>7.1529805834317299</v>
      </c>
      <c r="O249" s="130">
        <v>-0.798430097752864</v>
      </c>
    </row>
    <row r="250" spans="1:15" s="1" customFormat="1" ht="19.75" customHeight="1" x14ac:dyDescent="0.25">
      <c r="A250" s="131"/>
      <c r="B250" s="121" t="s">
        <v>154</v>
      </c>
      <c r="C250" s="121" t="s">
        <v>222</v>
      </c>
      <c r="D250" s="122">
        <v>164.91399999999999</v>
      </c>
      <c r="E250" s="122">
        <v>164.91399999999999</v>
      </c>
      <c r="F250" s="123">
        <v>27.577914791644702</v>
      </c>
      <c r="G250" s="123">
        <v>27.577914791644702</v>
      </c>
      <c r="H250" s="122">
        <v>143.077</v>
      </c>
      <c r="I250" s="122">
        <v>-21.837</v>
      </c>
      <c r="J250" s="123">
        <v>26.103987564403798</v>
      </c>
      <c r="K250" s="123">
        <v>-1.4739272272408701</v>
      </c>
      <c r="L250" s="122">
        <v>116.07899999999999</v>
      </c>
      <c r="M250" s="122">
        <v>-26.998000000000001</v>
      </c>
      <c r="N250" s="123">
        <v>22.142212676182599</v>
      </c>
      <c r="O250" s="123">
        <v>-3.9617748882212398</v>
      </c>
    </row>
    <row r="251" spans="1:15" s="1" customFormat="1" ht="19.75" customHeight="1" x14ac:dyDescent="0.25">
      <c r="A251" s="131"/>
      <c r="B251" s="121" t="s">
        <v>155</v>
      </c>
      <c r="C251" s="121" t="s">
        <v>225</v>
      </c>
      <c r="D251" s="129">
        <v>244.66499999999999</v>
      </c>
      <c r="E251" s="129">
        <v>244.66499999999999</v>
      </c>
      <c r="F251" s="130">
        <v>40.914358529280399</v>
      </c>
      <c r="G251" s="130">
        <v>40.914358529280399</v>
      </c>
      <c r="H251" s="129">
        <v>169.19900000000001</v>
      </c>
      <c r="I251" s="129">
        <v>-75.465999999999994</v>
      </c>
      <c r="J251" s="130">
        <v>30.869871411264999</v>
      </c>
      <c r="K251" s="130">
        <v>-10.0444871180154</v>
      </c>
      <c r="L251" s="129">
        <v>194</v>
      </c>
      <c r="M251" s="129">
        <v>24.800999999999998</v>
      </c>
      <c r="N251" s="130">
        <v>37.005739704678902</v>
      </c>
      <c r="O251" s="130">
        <v>6.1358682934139104</v>
      </c>
    </row>
    <row r="252" spans="1:15" s="1" customFormat="1" ht="19.75" customHeight="1" x14ac:dyDescent="0.25">
      <c r="A252" s="131"/>
      <c r="B252" s="121" t="s">
        <v>157</v>
      </c>
      <c r="C252" s="121" t="s">
        <v>222</v>
      </c>
      <c r="D252" s="122">
        <v>109.414</v>
      </c>
      <c r="E252" s="122">
        <v>109.414</v>
      </c>
      <c r="F252" s="123">
        <v>18.296869695799099</v>
      </c>
      <c r="G252" s="123">
        <v>18.296869695799099</v>
      </c>
      <c r="H252" s="122">
        <v>126.581</v>
      </c>
      <c r="I252" s="122">
        <v>17.167000000000002</v>
      </c>
      <c r="J252" s="123">
        <v>23.094339760337501</v>
      </c>
      <c r="K252" s="123">
        <v>4.7974700645383397</v>
      </c>
      <c r="L252" s="122">
        <v>108.83199999999999</v>
      </c>
      <c r="M252" s="122">
        <v>-17.748999999999999</v>
      </c>
      <c r="N252" s="123">
        <v>20.759838471853701</v>
      </c>
      <c r="O252" s="123">
        <v>-2.3345012884837599</v>
      </c>
    </row>
    <row r="253" spans="1:15" s="1" customFormat="1" ht="19.75" customHeight="1" x14ac:dyDescent="0.25">
      <c r="A253" s="131"/>
      <c r="B253" s="121" t="s">
        <v>157</v>
      </c>
      <c r="C253" s="121" t="s">
        <v>226</v>
      </c>
      <c r="D253" s="129">
        <v>46.5</v>
      </c>
      <c r="E253" s="129">
        <v>46.5</v>
      </c>
      <c r="F253" s="130">
        <v>7.7760107559787501</v>
      </c>
      <c r="G253" s="130">
        <v>7.7760107559787501</v>
      </c>
      <c r="H253" s="129">
        <v>65.665000000000006</v>
      </c>
      <c r="I253" s="129">
        <v>19.164999999999999</v>
      </c>
      <c r="J253" s="130">
        <v>11.9803905828091</v>
      </c>
      <c r="K253" s="130">
        <v>4.2043798268303503</v>
      </c>
      <c r="L253" s="129">
        <v>67.832999999999998</v>
      </c>
      <c r="M253" s="129">
        <v>2.1680000000000001</v>
      </c>
      <c r="N253" s="130">
        <v>12.939228563853</v>
      </c>
      <c r="O253" s="130">
        <v>0.95883798104391904</v>
      </c>
    </row>
    <row r="254" spans="1:15" s="1" customFormat="1" ht="19.75" customHeight="1" x14ac:dyDescent="0.25">
      <c r="A254" s="124" t="s">
        <v>153</v>
      </c>
      <c r="B254" s="57"/>
      <c r="C254" s="57"/>
      <c r="D254" s="125">
        <v>597.99300000000005</v>
      </c>
      <c r="E254" s="125">
        <v>558.99400000000003</v>
      </c>
      <c r="F254" s="126">
        <v>100</v>
      </c>
      <c r="G254" s="127"/>
      <c r="H254" s="125">
        <v>548.10400000000004</v>
      </c>
      <c r="I254" s="125">
        <v>-49.889000000000003</v>
      </c>
      <c r="J254" s="126">
        <v>100</v>
      </c>
      <c r="K254" s="127"/>
      <c r="L254" s="125">
        <v>524.24300000000005</v>
      </c>
      <c r="M254" s="125">
        <v>-23.861000000000001</v>
      </c>
      <c r="N254" s="126">
        <v>100</v>
      </c>
      <c r="O254" s="127"/>
    </row>
    <row r="255" spans="1:15" s="1" customFormat="1" ht="11.15" customHeight="1" x14ac:dyDescent="0.25">
      <c r="A255" s="44"/>
      <c r="B255" s="44"/>
      <c r="C255" s="128"/>
      <c r="D255" s="44"/>
      <c r="E255" s="44"/>
      <c r="F255" s="128"/>
      <c r="G255" s="128"/>
      <c r="H255" s="44"/>
      <c r="I255" s="44"/>
      <c r="J255" s="128"/>
      <c r="K255" s="128"/>
      <c r="L255" s="44"/>
      <c r="M255" s="44"/>
      <c r="N255" s="128"/>
      <c r="O255" s="128"/>
    </row>
    <row r="256" spans="1:15" s="1" customFormat="1" ht="19.75" customHeight="1" x14ac:dyDescent="0.25">
      <c r="A256" s="120" t="s">
        <v>71</v>
      </c>
      <c r="B256" s="121" t="s">
        <v>152</v>
      </c>
      <c r="C256" s="121" t="s">
        <v>71</v>
      </c>
      <c r="D256" s="129">
        <v>41.331000000000003</v>
      </c>
      <c r="E256" s="129">
        <v>-19.251000000000001</v>
      </c>
      <c r="F256" s="130">
        <v>4.5757943787621</v>
      </c>
      <c r="G256" s="130">
        <v>-6.2269680984802704</v>
      </c>
      <c r="H256" s="129">
        <v>73.747</v>
      </c>
      <c r="I256" s="129">
        <v>32.415999999999997</v>
      </c>
      <c r="J256" s="130">
        <v>7.2331827789302299</v>
      </c>
      <c r="K256" s="130">
        <v>2.6573884001681298</v>
      </c>
      <c r="L256" s="129">
        <v>59.08</v>
      </c>
      <c r="M256" s="129">
        <v>-14.667</v>
      </c>
      <c r="N256" s="130">
        <v>6.2965674754793</v>
      </c>
      <c r="O256" s="130">
        <v>-0.93661530345092903</v>
      </c>
    </row>
    <row r="257" spans="1:15" s="1" customFormat="1" ht="19.75" customHeight="1" x14ac:dyDescent="0.25">
      <c r="A257" s="131"/>
      <c r="B257" s="121" t="s">
        <v>152</v>
      </c>
      <c r="C257" s="121" t="s">
        <v>227</v>
      </c>
      <c r="D257" s="122">
        <v>68.198999999999998</v>
      </c>
      <c r="E257" s="122">
        <v>68.198999999999998</v>
      </c>
      <c r="F257" s="123">
        <v>7.5503762511721497</v>
      </c>
      <c r="G257" s="123">
        <v>7.5503762511721497</v>
      </c>
      <c r="H257" s="122">
        <v>88.248999999999995</v>
      </c>
      <c r="I257" s="122">
        <v>20.05</v>
      </c>
      <c r="J257" s="123">
        <v>8.6555540843398902</v>
      </c>
      <c r="K257" s="123">
        <v>1.10517783316774</v>
      </c>
      <c r="L257" s="122">
        <v>78.912999999999997</v>
      </c>
      <c r="M257" s="122">
        <v>-9.3360000000000003</v>
      </c>
      <c r="N257" s="123">
        <v>8.4103085509901501</v>
      </c>
      <c r="O257" s="123">
        <v>-0.24524553334974</v>
      </c>
    </row>
    <row r="258" spans="1:15" s="1" customFormat="1" ht="19.75" customHeight="1" x14ac:dyDescent="0.25">
      <c r="A258" s="131"/>
      <c r="B258" s="121" t="s">
        <v>159</v>
      </c>
      <c r="C258" s="121" t="s">
        <v>228</v>
      </c>
      <c r="D258" s="122">
        <v>189.80799999999999</v>
      </c>
      <c r="E258" s="122">
        <v>-85.302999999999997</v>
      </c>
      <c r="F258" s="123">
        <v>21.013824476641599</v>
      </c>
      <c r="G258" s="123">
        <v>-28.0429710711552</v>
      </c>
      <c r="H258" s="122">
        <v>206.66200000000001</v>
      </c>
      <c r="I258" s="122">
        <v>16.853999999999999</v>
      </c>
      <c r="J258" s="123">
        <v>20.269624790964802</v>
      </c>
      <c r="K258" s="123">
        <v>-0.744199685676872</v>
      </c>
      <c r="L258" s="122">
        <v>180.80699999999999</v>
      </c>
      <c r="M258" s="122">
        <v>-25.855</v>
      </c>
      <c r="N258" s="123">
        <v>19.2698624837337</v>
      </c>
      <c r="O258" s="123">
        <v>-0.99976230723109405</v>
      </c>
    </row>
    <row r="259" spans="1:15" s="1" customFormat="1" ht="19.75" customHeight="1" x14ac:dyDescent="0.25">
      <c r="A259" s="131"/>
      <c r="B259" s="121" t="s">
        <v>154</v>
      </c>
      <c r="C259" s="121" t="s">
        <v>229</v>
      </c>
      <c r="D259" s="129">
        <v>101.19799999999999</v>
      </c>
      <c r="E259" s="129">
        <v>-6.6340000000000003</v>
      </c>
      <c r="F259" s="130">
        <v>11.2037269735058</v>
      </c>
      <c r="G259" s="130">
        <v>-8.0244841031506606</v>
      </c>
      <c r="H259" s="129">
        <v>104.831</v>
      </c>
      <c r="I259" s="129">
        <v>3.633</v>
      </c>
      <c r="J259" s="130">
        <v>10.281933962032801</v>
      </c>
      <c r="K259" s="130">
        <v>-0.92179301147293402</v>
      </c>
      <c r="L259" s="129">
        <v>80.748000000000005</v>
      </c>
      <c r="M259" s="129">
        <v>-24.082999999999998</v>
      </c>
      <c r="N259" s="130">
        <v>8.6058772936696499</v>
      </c>
      <c r="O259" s="130">
        <v>-1.6760566683631799</v>
      </c>
    </row>
    <row r="260" spans="1:15" s="1" customFormat="1" ht="19.75" customHeight="1" x14ac:dyDescent="0.25">
      <c r="A260" s="131"/>
      <c r="B260" s="121" t="s">
        <v>163</v>
      </c>
      <c r="C260" s="121" t="s">
        <v>227</v>
      </c>
      <c r="D260" s="122">
        <v>64.417000000000002</v>
      </c>
      <c r="E260" s="122">
        <v>64.417000000000002</v>
      </c>
      <c r="F260" s="123">
        <v>7.1316674287270603</v>
      </c>
      <c r="G260" s="123">
        <v>7.1316674287270603</v>
      </c>
      <c r="H260" s="122">
        <v>76.582999999999998</v>
      </c>
      <c r="I260" s="122">
        <v>12.166</v>
      </c>
      <c r="J260" s="123">
        <v>7.5113406207549298</v>
      </c>
      <c r="K260" s="123">
        <v>0.37967319202787497</v>
      </c>
      <c r="L260" s="122">
        <v>86.415000000000006</v>
      </c>
      <c r="M260" s="122">
        <v>9.8320000000000007</v>
      </c>
      <c r="N260" s="123">
        <v>9.2098489910890997</v>
      </c>
      <c r="O260" s="123">
        <v>1.6985083703341699</v>
      </c>
    </row>
    <row r="261" spans="1:15" s="1" customFormat="1" ht="19.75" customHeight="1" x14ac:dyDescent="0.25">
      <c r="A261" s="131"/>
      <c r="B261" s="121" t="s">
        <v>163</v>
      </c>
      <c r="C261" s="121" t="s">
        <v>71</v>
      </c>
      <c r="D261" s="129">
        <v>21.332999999999998</v>
      </c>
      <c r="E261" s="129">
        <v>0.83399999999999996</v>
      </c>
      <c r="F261" s="130">
        <v>2.3617967501906998</v>
      </c>
      <c r="G261" s="130">
        <v>-1.2935105691614399</v>
      </c>
      <c r="H261" s="129">
        <v>11.167</v>
      </c>
      <c r="I261" s="129">
        <v>-10.166</v>
      </c>
      <c r="J261" s="130">
        <v>1.09527102244585</v>
      </c>
      <c r="K261" s="130">
        <v>-1.2665257277448501</v>
      </c>
      <c r="L261" s="129">
        <v>15.083</v>
      </c>
      <c r="M261" s="129">
        <v>3.9159999999999999</v>
      </c>
      <c r="N261" s="130">
        <v>1.6075004609454</v>
      </c>
      <c r="O261" s="130">
        <v>0.51222943849955405</v>
      </c>
    </row>
    <row r="262" spans="1:15" s="1" customFormat="1" ht="19.75" customHeight="1" x14ac:dyDescent="0.25">
      <c r="A262" s="131"/>
      <c r="B262" s="121" t="s">
        <v>165</v>
      </c>
      <c r="C262" s="121" t="s">
        <v>227</v>
      </c>
      <c r="D262" s="122">
        <v>104.998</v>
      </c>
      <c r="E262" s="122">
        <v>104.998</v>
      </c>
      <c r="F262" s="123">
        <v>11.624428593096299</v>
      </c>
      <c r="G262" s="123">
        <v>11.624428593096299</v>
      </c>
      <c r="H262" s="122">
        <v>100.998</v>
      </c>
      <c r="I262" s="122">
        <v>-3.9999999999999898</v>
      </c>
      <c r="J262" s="123">
        <v>9.9059893189742692</v>
      </c>
      <c r="K262" s="123">
        <v>-1.71843927412202</v>
      </c>
      <c r="L262" s="122">
        <v>87.165999999999997</v>
      </c>
      <c r="M262" s="122">
        <v>-13.832000000000001</v>
      </c>
      <c r="N262" s="123">
        <v>9.28988829667618</v>
      </c>
      <c r="O262" s="123">
        <v>-0.61610102229808705</v>
      </c>
    </row>
    <row r="263" spans="1:15" s="1" customFormat="1" ht="19.75" customHeight="1" x14ac:dyDescent="0.25">
      <c r="A263" s="131"/>
      <c r="B263" s="121" t="s">
        <v>166</v>
      </c>
      <c r="C263" s="121" t="s">
        <v>227</v>
      </c>
      <c r="D263" s="129">
        <v>185.18899999999999</v>
      </c>
      <c r="E263" s="129">
        <v>185.18899999999999</v>
      </c>
      <c r="F263" s="130">
        <v>20.502450586934099</v>
      </c>
      <c r="G263" s="130">
        <v>20.502450586934099</v>
      </c>
      <c r="H263" s="129">
        <v>211.74799999999999</v>
      </c>
      <c r="I263" s="129">
        <v>26.559000000000001</v>
      </c>
      <c r="J263" s="130">
        <v>20.7684649826151</v>
      </c>
      <c r="K263" s="130">
        <v>0.26601439568102597</v>
      </c>
      <c r="L263" s="129">
        <v>187.08</v>
      </c>
      <c r="M263" s="129">
        <v>-24.667999999999999</v>
      </c>
      <c r="N263" s="130">
        <v>19.938419825874501</v>
      </c>
      <c r="O263" s="130">
        <v>-0.83004515674059898</v>
      </c>
    </row>
    <row r="264" spans="1:15" s="1" customFormat="1" ht="19.75" customHeight="1" x14ac:dyDescent="0.25">
      <c r="A264" s="131"/>
      <c r="B264" s="121" t="s">
        <v>166</v>
      </c>
      <c r="C264" s="121" t="s">
        <v>230</v>
      </c>
      <c r="D264" s="122">
        <v>50.081000000000003</v>
      </c>
      <c r="E264" s="122">
        <v>50.081000000000003</v>
      </c>
      <c r="F264" s="123">
        <v>5.54451521334554</v>
      </c>
      <c r="G264" s="123">
        <v>5.54451521334554</v>
      </c>
      <c r="H264" s="122">
        <v>54.331000000000003</v>
      </c>
      <c r="I264" s="122">
        <v>4.25</v>
      </c>
      <c r="J264" s="123">
        <v>5.3288412215013299</v>
      </c>
      <c r="K264" s="123">
        <v>-0.21567399184421299</v>
      </c>
      <c r="L264" s="122">
        <v>75.331999999999994</v>
      </c>
      <c r="M264" s="122">
        <v>21.001000000000001</v>
      </c>
      <c r="N264" s="123">
        <v>8.0286564160935505</v>
      </c>
      <c r="O264" s="123">
        <v>2.6998151945922202</v>
      </c>
    </row>
    <row r="265" spans="1:15" s="1" customFormat="1" ht="19.75" customHeight="1" x14ac:dyDescent="0.25">
      <c r="A265" s="131"/>
      <c r="B265" s="121" t="s">
        <v>179</v>
      </c>
      <c r="C265" s="121" t="s">
        <v>231</v>
      </c>
      <c r="D265" s="129">
        <v>34.665999999999997</v>
      </c>
      <c r="E265" s="129">
        <v>-4.25</v>
      </c>
      <c r="F265" s="130">
        <v>3.8379058801908199</v>
      </c>
      <c r="G265" s="130">
        <v>-3.1014540710218199</v>
      </c>
      <c r="H265" s="129">
        <v>42.415999999999997</v>
      </c>
      <c r="I265" s="129">
        <v>7.75</v>
      </c>
      <c r="J265" s="130">
        <v>4.1602055778689904</v>
      </c>
      <c r="K265" s="130">
        <v>0.32229969767817201</v>
      </c>
      <c r="L265" s="129">
        <v>33.749000000000002</v>
      </c>
      <c r="M265" s="129">
        <v>-8.6669999999999998</v>
      </c>
      <c r="N265" s="130">
        <v>3.5968662107303802</v>
      </c>
      <c r="O265" s="130">
        <v>-0.56333936713861199</v>
      </c>
    </row>
    <row r="266" spans="1:15" s="1" customFormat="1" ht="19.75" customHeight="1" x14ac:dyDescent="0.25">
      <c r="A266" s="131"/>
      <c r="B266" s="121" t="s">
        <v>179</v>
      </c>
      <c r="C266" s="121" t="s">
        <v>232</v>
      </c>
      <c r="D266" s="122">
        <v>42.033000000000001</v>
      </c>
      <c r="E266" s="122">
        <v>-15.827999999999999</v>
      </c>
      <c r="F266" s="123">
        <v>4.6535134674338199</v>
      </c>
      <c r="G266" s="123">
        <v>-5.6640501603057896</v>
      </c>
      <c r="H266" s="122">
        <v>48.832999999999998</v>
      </c>
      <c r="I266" s="122">
        <v>6.8</v>
      </c>
      <c r="J266" s="123">
        <v>4.7895916395717801</v>
      </c>
      <c r="K266" s="123">
        <v>0.136078172137958</v>
      </c>
      <c r="L266" s="122">
        <v>53.915999999999997</v>
      </c>
      <c r="M266" s="122">
        <v>5.0830000000000002</v>
      </c>
      <c r="N266" s="123">
        <v>5.7462039947180399</v>
      </c>
      <c r="O266" s="123">
        <v>0.95661235514626397</v>
      </c>
    </row>
    <row r="267" spans="1:15" s="1" customFormat="1" ht="19.75" customHeight="1" x14ac:dyDescent="0.25">
      <c r="A267" s="124" t="s">
        <v>153</v>
      </c>
      <c r="B267" s="57"/>
      <c r="C267" s="57"/>
      <c r="D267" s="125">
        <v>903.25300000000004</v>
      </c>
      <c r="E267" s="125">
        <v>342.452</v>
      </c>
      <c r="F267" s="126">
        <v>100</v>
      </c>
      <c r="G267" s="127"/>
      <c r="H267" s="125">
        <v>1019.5650000000001</v>
      </c>
      <c r="I267" s="125">
        <v>116.312</v>
      </c>
      <c r="J267" s="126">
        <v>100</v>
      </c>
      <c r="K267" s="127"/>
      <c r="L267" s="125">
        <v>938.28899999999999</v>
      </c>
      <c r="M267" s="125">
        <v>-81.275999999999996</v>
      </c>
      <c r="N267" s="126">
        <v>100</v>
      </c>
      <c r="O267" s="127"/>
    </row>
    <row r="268" spans="1:15" s="1" customFormat="1" ht="11.15" customHeight="1" x14ac:dyDescent="0.25">
      <c r="A268" s="44"/>
      <c r="B268" s="44"/>
      <c r="C268" s="128"/>
      <c r="D268" s="44"/>
      <c r="E268" s="44"/>
      <c r="F268" s="128"/>
      <c r="G268" s="128"/>
      <c r="H268" s="44"/>
      <c r="I268" s="44"/>
      <c r="J268" s="128"/>
      <c r="K268" s="128"/>
      <c r="L268" s="44"/>
      <c r="M268" s="44"/>
      <c r="N268" s="128"/>
      <c r="O268" s="128"/>
    </row>
    <row r="269" spans="1:15" s="1" customFormat="1" ht="19.75" customHeight="1" x14ac:dyDescent="0.25">
      <c r="A269" s="120" t="s">
        <v>233</v>
      </c>
      <c r="B269" s="121" t="s">
        <v>152</v>
      </c>
      <c r="C269" s="121" t="s">
        <v>134</v>
      </c>
      <c r="D269" s="129">
        <v>118.245</v>
      </c>
      <c r="E269" s="129">
        <v>-26.366</v>
      </c>
      <c r="F269" s="130">
        <v>100</v>
      </c>
      <c r="G269" s="130">
        <v>0</v>
      </c>
      <c r="H269" s="129">
        <v>139.52699999999999</v>
      </c>
      <c r="I269" s="129">
        <v>21.282</v>
      </c>
      <c r="J269" s="130">
        <v>100</v>
      </c>
      <c r="K269" s="130">
        <v>0</v>
      </c>
      <c r="L269" s="129">
        <v>94.831000000000003</v>
      </c>
      <c r="M269" s="129">
        <v>-44.695999999999998</v>
      </c>
      <c r="N269" s="130">
        <v>100</v>
      </c>
      <c r="O269" s="130">
        <v>0</v>
      </c>
    </row>
    <row r="270" spans="1:15" s="1" customFormat="1" ht="19.75" customHeight="1" x14ac:dyDescent="0.25">
      <c r="A270" s="124" t="s">
        <v>153</v>
      </c>
      <c r="B270" s="57"/>
      <c r="C270" s="57"/>
      <c r="D270" s="125">
        <v>118.245</v>
      </c>
      <c r="E270" s="125">
        <v>-26.366</v>
      </c>
      <c r="F270" s="126">
        <v>100</v>
      </c>
      <c r="G270" s="127"/>
      <c r="H270" s="125">
        <v>139.52699999999999</v>
      </c>
      <c r="I270" s="125">
        <v>21.282</v>
      </c>
      <c r="J270" s="126">
        <v>100</v>
      </c>
      <c r="K270" s="127"/>
      <c r="L270" s="125">
        <v>94.831000000000003</v>
      </c>
      <c r="M270" s="125">
        <v>-44.695999999999998</v>
      </c>
      <c r="N270" s="126">
        <v>100</v>
      </c>
      <c r="O270" s="127"/>
    </row>
    <row r="271" spans="1:15" s="1" customFormat="1" ht="11.15" customHeight="1" x14ac:dyDescent="0.25">
      <c r="A271" s="44"/>
      <c r="B271" s="44"/>
      <c r="C271" s="128"/>
      <c r="D271" s="44"/>
      <c r="E271" s="44"/>
      <c r="F271" s="128"/>
      <c r="G271" s="128"/>
      <c r="H271" s="44"/>
      <c r="I271" s="44"/>
      <c r="J271" s="128"/>
      <c r="K271" s="128"/>
      <c r="L271" s="44"/>
      <c r="M271" s="44"/>
      <c r="N271" s="128"/>
      <c r="O271" s="128"/>
    </row>
    <row r="272" spans="1:15" s="1" customFormat="1" ht="19.75" customHeight="1" x14ac:dyDescent="0.25">
      <c r="A272" s="120" t="s">
        <v>73</v>
      </c>
      <c r="B272" s="121" t="s">
        <v>152</v>
      </c>
      <c r="C272" s="121" t="s">
        <v>73</v>
      </c>
      <c r="D272" s="122">
        <v>18.698</v>
      </c>
      <c r="E272" s="122">
        <v>0.71600000000000097</v>
      </c>
      <c r="F272" s="123">
        <v>6.8931702389642204</v>
      </c>
      <c r="G272" s="123">
        <v>-0.76281698828431899</v>
      </c>
      <c r="H272" s="122">
        <v>17.899999999999999</v>
      </c>
      <c r="I272" s="122">
        <v>-0.79800000000000004</v>
      </c>
      <c r="J272" s="123">
        <v>4.6705074415012398</v>
      </c>
      <c r="K272" s="123">
        <v>-2.2226627974629798</v>
      </c>
      <c r="L272" s="122">
        <v>18.748999999999999</v>
      </c>
      <c r="M272" s="122">
        <v>0.84899999999999998</v>
      </c>
      <c r="N272" s="123">
        <v>4.7429200237791003</v>
      </c>
      <c r="O272" s="123">
        <v>7.2412582277863194E-2</v>
      </c>
    </row>
    <row r="273" spans="1:15" s="1" customFormat="1" ht="19.75" customHeight="1" x14ac:dyDescent="0.25">
      <c r="A273" s="131"/>
      <c r="B273" s="121" t="s">
        <v>159</v>
      </c>
      <c r="C273" s="121" t="s">
        <v>73</v>
      </c>
      <c r="D273" s="129">
        <v>72.513000000000005</v>
      </c>
      <c r="E273" s="129">
        <v>26.314</v>
      </c>
      <c r="F273" s="130">
        <v>26.732509013691999</v>
      </c>
      <c r="G273" s="130">
        <v>7.0628975182156504</v>
      </c>
      <c r="H273" s="129">
        <v>52.697000000000003</v>
      </c>
      <c r="I273" s="129">
        <v>-19.815999999999999</v>
      </c>
      <c r="J273" s="130">
        <v>13.749817354457599</v>
      </c>
      <c r="K273" s="130">
        <v>-12.982691659234399</v>
      </c>
      <c r="L273" s="129">
        <v>62.247</v>
      </c>
      <c r="M273" s="129">
        <v>9.5499999999999901</v>
      </c>
      <c r="N273" s="130">
        <v>15.746575429099</v>
      </c>
      <c r="O273" s="130">
        <v>1.9967580746414499</v>
      </c>
    </row>
    <row r="274" spans="1:15" s="1" customFormat="1" ht="19.75" customHeight="1" x14ac:dyDescent="0.25">
      <c r="A274" s="131"/>
      <c r="B274" s="121" t="s">
        <v>161</v>
      </c>
      <c r="C274" s="121" t="s">
        <v>73</v>
      </c>
      <c r="D274" s="122">
        <v>80.281000000000006</v>
      </c>
      <c r="E274" s="122">
        <v>11.116</v>
      </c>
      <c r="F274" s="123">
        <v>29.596245585318599</v>
      </c>
      <c r="G274" s="123">
        <v>0.14866708611684501</v>
      </c>
      <c r="H274" s="122">
        <v>95.912999999999997</v>
      </c>
      <c r="I274" s="122">
        <v>15.632</v>
      </c>
      <c r="J274" s="123">
        <v>25.025831298140101</v>
      </c>
      <c r="K274" s="123">
        <v>-4.5704142871784104</v>
      </c>
      <c r="L274" s="122">
        <v>106.663</v>
      </c>
      <c r="M274" s="122">
        <v>10.75</v>
      </c>
      <c r="N274" s="123">
        <v>26.982456584156498</v>
      </c>
      <c r="O274" s="123">
        <v>1.95662528601638</v>
      </c>
    </row>
    <row r="275" spans="1:15" s="1" customFormat="1" ht="19.75" customHeight="1" x14ac:dyDescent="0.25">
      <c r="A275" s="131"/>
      <c r="B275" s="121" t="s">
        <v>154</v>
      </c>
      <c r="C275" s="121" t="s">
        <v>234</v>
      </c>
      <c r="D275" s="129">
        <v>49.331000000000003</v>
      </c>
      <c r="E275" s="129">
        <v>1.3320000000000001</v>
      </c>
      <c r="F275" s="130">
        <v>18.186275594092599</v>
      </c>
      <c r="G275" s="130">
        <v>-2.24970098919637</v>
      </c>
      <c r="H275" s="129">
        <v>40.582999999999998</v>
      </c>
      <c r="I275" s="129">
        <v>-8.7479999999999993</v>
      </c>
      <c r="J275" s="130">
        <v>10.589005782036001</v>
      </c>
      <c r="K275" s="130">
        <v>-7.5972698120565898</v>
      </c>
      <c r="L275" s="129">
        <v>42.082999999999998</v>
      </c>
      <c r="M275" s="129">
        <v>1.5</v>
      </c>
      <c r="N275" s="130">
        <v>10.6457039501145</v>
      </c>
      <c r="O275" s="130">
        <v>5.6698168078437299E-2</v>
      </c>
    </row>
    <row r="276" spans="1:15" s="1" customFormat="1" ht="19.75" customHeight="1" x14ac:dyDescent="0.25">
      <c r="A276" s="131"/>
      <c r="B276" s="121" t="s">
        <v>163</v>
      </c>
      <c r="C276" s="121" t="s">
        <v>73</v>
      </c>
      <c r="D276" s="122">
        <v>18.183</v>
      </c>
      <c r="E276" s="122">
        <v>-1.9330000000000001</v>
      </c>
      <c r="F276" s="123">
        <v>6.7033112875754801</v>
      </c>
      <c r="G276" s="123">
        <v>-1.86124432711318</v>
      </c>
      <c r="H276" s="122">
        <v>15.583</v>
      </c>
      <c r="I276" s="122">
        <v>-2.6</v>
      </c>
      <c r="J276" s="123">
        <v>4.0659506961404404</v>
      </c>
      <c r="K276" s="123">
        <v>-2.6373605914350402</v>
      </c>
      <c r="L276" s="122">
        <v>21.783000000000001</v>
      </c>
      <c r="M276" s="122">
        <v>6.2</v>
      </c>
      <c r="N276" s="123">
        <v>5.51042865635395</v>
      </c>
      <c r="O276" s="123">
        <v>1.44447796021351</v>
      </c>
    </row>
    <row r="277" spans="1:15" s="1" customFormat="1" ht="19.75" customHeight="1" x14ac:dyDescent="0.25">
      <c r="A277" s="131"/>
      <c r="B277" s="121" t="s">
        <v>165</v>
      </c>
      <c r="C277" s="121" t="s">
        <v>73</v>
      </c>
      <c r="D277" s="129">
        <v>32.247999999999998</v>
      </c>
      <c r="E277" s="129">
        <v>-1.1659999999999999</v>
      </c>
      <c r="F277" s="130">
        <v>11.888488280357199</v>
      </c>
      <c r="G277" s="130">
        <v>-2.3378022997386401</v>
      </c>
      <c r="H277" s="129">
        <v>14.749000000000001</v>
      </c>
      <c r="I277" s="129">
        <v>-17.498999999999999</v>
      </c>
      <c r="J277" s="130">
        <v>3.8483415784749599</v>
      </c>
      <c r="K277" s="130">
        <v>-8.0401467018821897</v>
      </c>
      <c r="L277" s="129">
        <v>15.916</v>
      </c>
      <c r="M277" s="129">
        <v>1.167</v>
      </c>
      <c r="N277" s="130">
        <v>4.0262582056892802</v>
      </c>
      <c r="O277" s="130">
        <v>0.177916627214314</v>
      </c>
    </row>
    <row r="278" spans="1:15" s="1" customFormat="1" ht="19.75" customHeight="1" x14ac:dyDescent="0.25">
      <c r="A278" s="131"/>
      <c r="B278" s="121" t="s">
        <v>165</v>
      </c>
      <c r="C278" s="121" t="s">
        <v>235</v>
      </c>
      <c r="D278" s="122"/>
      <c r="E278" s="122"/>
      <c r="F278" s="123"/>
      <c r="G278" s="123"/>
      <c r="H278" s="122">
        <v>18.75</v>
      </c>
      <c r="I278" s="122">
        <v>18.75</v>
      </c>
      <c r="J278" s="123">
        <v>4.8922913144216897</v>
      </c>
      <c r="K278" s="123">
        <v>4.8922913144216897</v>
      </c>
      <c r="L278" s="122">
        <v>16.166</v>
      </c>
      <c r="M278" s="122">
        <v>-2.5840000000000001</v>
      </c>
      <c r="N278" s="123">
        <v>4.0895005122626804</v>
      </c>
      <c r="O278" s="123">
        <v>-0.802790802159009</v>
      </c>
    </row>
    <row r="279" spans="1:15" s="1" customFormat="1" ht="19.75" customHeight="1" x14ac:dyDescent="0.25">
      <c r="A279" s="131"/>
      <c r="B279" s="121" t="s">
        <v>155</v>
      </c>
      <c r="C279" s="121" t="s">
        <v>235</v>
      </c>
      <c r="D279" s="129"/>
      <c r="E279" s="129"/>
      <c r="F279" s="130"/>
      <c r="G279" s="130"/>
      <c r="H279" s="129">
        <v>114.58199999999999</v>
      </c>
      <c r="I279" s="129">
        <v>114.58199999999999</v>
      </c>
      <c r="J279" s="130">
        <v>29.8969879140835</v>
      </c>
      <c r="K279" s="130">
        <v>29.8969879140835</v>
      </c>
      <c r="L279" s="129">
        <v>101.19799999999999</v>
      </c>
      <c r="M279" s="129">
        <v>-13.384</v>
      </c>
      <c r="N279" s="130">
        <v>25.599979762461899</v>
      </c>
      <c r="O279" s="130">
        <v>-4.2970081516216503</v>
      </c>
    </row>
    <row r="280" spans="1:15" s="1" customFormat="1" ht="19.75" customHeight="1" x14ac:dyDescent="0.25">
      <c r="A280" s="131"/>
      <c r="B280" s="121" t="s">
        <v>179</v>
      </c>
      <c r="C280" s="121" t="s">
        <v>235</v>
      </c>
      <c r="D280" s="122"/>
      <c r="E280" s="122"/>
      <c r="F280" s="123"/>
      <c r="G280" s="123"/>
      <c r="H280" s="122">
        <v>12.499000000000001</v>
      </c>
      <c r="I280" s="122">
        <v>12.499000000000001</v>
      </c>
      <c r="J280" s="123">
        <v>3.2612666207443599</v>
      </c>
      <c r="K280" s="123">
        <v>3.2612666207443599</v>
      </c>
      <c r="L280" s="122">
        <v>10.5</v>
      </c>
      <c r="M280" s="122">
        <v>-1.9990000000000001</v>
      </c>
      <c r="N280" s="123">
        <v>2.6561768760830202</v>
      </c>
      <c r="O280" s="123">
        <v>-0.60508974466133603</v>
      </c>
    </row>
    <row r="281" spans="1:15" s="1" customFormat="1" ht="19.75" customHeight="1" x14ac:dyDescent="0.25">
      <c r="A281" s="124" t="s">
        <v>153</v>
      </c>
      <c r="B281" s="57"/>
      <c r="C281" s="57"/>
      <c r="D281" s="125">
        <v>271.25400000000002</v>
      </c>
      <c r="E281" s="125">
        <v>36.378999999999998</v>
      </c>
      <c r="F281" s="126">
        <v>100</v>
      </c>
      <c r="G281" s="127"/>
      <c r="H281" s="125">
        <v>383.25599999999997</v>
      </c>
      <c r="I281" s="125">
        <v>112.002</v>
      </c>
      <c r="J281" s="126">
        <v>100</v>
      </c>
      <c r="K281" s="127"/>
      <c r="L281" s="125">
        <v>395.30500000000001</v>
      </c>
      <c r="M281" s="125">
        <v>12.048999999999999</v>
      </c>
      <c r="N281" s="126">
        <v>100</v>
      </c>
      <c r="O281" s="127"/>
    </row>
    <row r="282" spans="1:15" s="1" customFormat="1" ht="11.15" customHeight="1" x14ac:dyDescent="0.25">
      <c r="A282" s="44"/>
      <c r="B282" s="44"/>
      <c r="C282" s="128"/>
      <c r="D282" s="44"/>
      <c r="E282" s="44"/>
      <c r="F282" s="128"/>
      <c r="G282" s="128"/>
      <c r="H282" s="44"/>
      <c r="I282" s="44"/>
      <c r="J282" s="128"/>
      <c r="K282" s="128"/>
      <c r="L282" s="44"/>
      <c r="M282" s="44"/>
      <c r="N282" s="128"/>
      <c r="O282" s="128"/>
    </row>
    <row r="283" spans="1:15" s="1" customFormat="1" ht="19.75" customHeight="1" x14ac:dyDescent="0.25">
      <c r="A283" s="120" t="s">
        <v>74</v>
      </c>
      <c r="B283" s="121" t="s">
        <v>152</v>
      </c>
      <c r="C283" s="121" t="s">
        <v>74</v>
      </c>
      <c r="D283" s="129">
        <v>59.198</v>
      </c>
      <c r="E283" s="129">
        <v>-44.966000000000001</v>
      </c>
      <c r="F283" s="130">
        <v>10.7129995421486</v>
      </c>
      <c r="G283" s="130">
        <v>-32.346345332762603</v>
      </c>
      <c r="H283" s="129">
        <v>74.662999999999997</v>
      </c>
      <c r="I283" s="129">
        <v>15.465</v>
      </c>
      <c r="J283" s="130">
        <v>11.2602497183543</v>
      </c>
      <c r="K283" s="130">
        <v>0.54725017620569005</v>
      </c>
      <c r="L283" s="129">
        <v>60.249000000000002</v>
      </c>
      <c r="M283" s="129">
        <v>-14.414</v>
      </c>
      <c r="N283" s="130">
        <v>11.885049444599</v>
      </c>
      <c r="O283" s="130">
        <v>0.62479972624470703</v>
      </c>
    </row>
    <row r="284" spans="1:15" s="1" customFormat="1" ht="19.75" customHeight="1" x14ac:dyDescent="0.25">
      <c r="A284" s="131"/>
      <c r="B284" s="121" t="s">
        <v>159</v>
      </c>
      <c r="C284" s="121" t="s">
        <v>236</v>
      </c>
      <c r="D284" s="122">
        <v>124.53</v>
      </c>
      <c r="E284" s="122">
        <v>36.116999999999997</v>
      </c>
      <c r="F284" s="123">
        <v>22.5360625862996</v>
      </c>
      <c r="G284" s="123">
        <v>-14.0121292882974</v>
      </c>
      <c r="H284" s="122">
        <v>103.83</v>
      </c>
      <c r="I284" s="122">
        <v>-20.7</v>
      </c>
      <c r="J284" s="123">
        <v>15.6590510461235</v>
      </c>
      <c r="K284" s="123">
        <v>-6.8770115401760199</v>
      </c>
      <c r="L284" s="122">
        <v>90.947000000000003</v>
      </c>
      <c r="M284" s="122">
        <v>-12.882999999999999</v>
      </c>
      <c r="N284" s="123">
        <v>17.940705934338201</v>
      </c>
      <c r="O284" s="123">
        <v>2.2816548882146499</v>
      </c>
    </row>
    <row r="285" spans="1:15" s="1" customFormat="1" ht="19.75" customHeight="1" x14ac:dyDescent="0.25">
      <c r="A285" s="131"/>
      <c r="B285" s="121" t="s">
        <v>174</v>
      </c>
      <c r="C285" s="121" t="s">
        <v>237</v>
      </c>
      <c r="D285" s="129">
        <v>51.996000000000002</v>
      </c>
      <c r="E285" s="129">
        <v>51.996000000000002</v>
      </c>
      <c r="F285" s="130">
        <v>9.4096612080400899</v>
      </c>
      <c r="G285" s="130">
        <v>9.4096612080400899</v>
      </c>
      <c r="H285" s="129">
        <v>48.582000000000001</v>
      </c>
      <c r="I285" s="129">
        <v>-3.4140000000000001</v>
      </c>
      <c r="J285" s="130">
        <v>7.3268613880648603</v>
      </c>
      <c r="K285" s="130">
        <v>-2.08279981997523</v>
      </c>
      <c r="L285" s="129">
        <v>24.748999999999999</v>
      </c>
      <c r="M285" s="129">
        <v>-23.832999999999998</v>
      </c>
      <c r="N285" s="130">
        <v>4.8821239971514796</v>
      </c>
      <c r="O285" s="130">
        <v>-2.4447373909133701</v>
      </c>
    </row>
    <row r="286" spans="1:15" s="1" customFormat="1" ht="19.75" customHeight="1" x14ac:dyDescent="0.25">
      <c r="A286" s="131"/>
      <c r="B286" s="121" t="s">
        <v>154</v>
      </c>
      <c r="C286" s="121" t="s">
        <v>238</v>
      </c>
      <c r="D286" s="122">
        <v>52.281999999999996</v>
      </c>
      <c r="E286" s="122">
        <v>2.9510000000000001</v>
      </c>
      <c r="F286" s="123">
        <v>9.4614183260010698</v>
      </c>
      <c r="G286" s="123">
        <v>-10.9310449244909</v>
      </c>
      <c r="H286" s="122">
        <v>66.247</v>
      </c>
      <c r="I286" s="122">
        <v>13.965</v>
      </c>
      <c r="J286" s="123">
        <v>9.9909963849807006</v>
      </c>
      <c r="K286" s="123">
        <v>0.52957805897963295</v>
      </c>
      <c r="L286" s="122">
        <v>56.831000000000003</v>
      </c>
      <c r="M286" s="122">
        <v>-9.4160000000000004</v>
      </c>
      <c r="N286" s="123">
        <v>11.2107959465884</v>
      </c>
      <c r="O286" s="123">
        <v>1.21979956160768</v>
      </c>
    </row>
    <row r="287" spans="1:15" s="1" customFormat="1" ht="19.75" customHeight="1" x14ac:dyDescent="0.25">
      <c r="A287" s="131"/>
      <c r="B287" s="121" t="s">
        <v>163</v>
      </c>
      <c r="C287" s="121" t="s">
        <v>239</v>
      </c>
      <c r="D287" s="129">
        <v>53.997999999999998</v>
      </c>
      <c r="E287" s="129">
        <v>53.997999999999998</v>
      </c>
      <c r="F287" s="130">
        <v>9.7719610337669902</v>
      </c>
      <c r="G287" s="130">
        <v>9.7719610337669902</v>
      </c>
      <c r="H287" s="129">
        <v>68.082999999999998</v>
      </c>
      <c r="I287" s="129">
        <v>14.085000000000001</v>
      </c>
      <c r="J287" s="130">
        <v>10.267891480046501</v>
      </c>
      <c r="K287" s="130">
        <v>0.49593044627951999</v>
      </c>
      <c r="L287" s="129">
        <v>91.164000000000001</v>
      </c>
      <c r="M287" s="129">
        <v>23.081</v>
      </c>
      <c r="N287" s="130">
        <v>17.983512549045098</v>
      </c>
      <c r="O287" s="130">
        <v>7.71562106899861</v>
      </c>
    </row>
    <row r="288" spans="1:15" s="1" customFormat="1" ht="19.75" customHeight="1" x14ac:dyDescent="0.25">
      <c r="A288" s="131"/>
      <c r="B288" s="121" t="s">
        <v>164</v>
      </c>
      <c r="C288" s="121" t="s">
        <v>240</v>
      </c>
      <c r="D288" s="122">
        <v>111.999</v>
      </c>
      <c r="E288" s="122">
        <v>111.999</v>
      </c>
      <c r="F288" s="123">
        <v>20.268340750043901</v>
      </c>
      <c r="G288" s="123">
        <v>20.268340750043901</v>
      </c>
      <c r="H288" s="122">
        <v>270.66300000000001</v>
      </c>
      <c r="I288" s="122">
        <v>158.66399999999999</v>
      </c>
      <c r="J288" s="123">
        <v>40.819856816882798</v>
      </c>
      <c r="K288" s="123">
        <v>20.5515160668389</v>
      </c>
      <c r="L288" s="122">
        <v>126.745</v>
      </c>
      <c r="M288" s="122">
        <v>-143.91800000000001</v>
      </c>
      <c r="N288" s="123">
        <v>25.002416502443101</v>
      </c>
      <c r="O288" s="132">
        <v>-15.817440314439599</v>
      </c>
    </row>
    <row r="289" spans="1:15" s="1" customFormat="1" ht="19.75" customHeight="1" x14ac:dyDescent="0.25">
      <c r="A289" s="131"/>
      <c r="B289" s="121" t="s">
        <v>165</v>
      </c>
      <c r="C289" s="121" t="s">
        <v>241</v>
      </c>
      <c r="D289" s="129">
        <v>98.578000000000003</v>
      </c>
      <c r="E289" s="129">
        <v>98.578000000000003</v>
      </c>
      <c r="F289" s="130">
        <v>17.839556553699801</v>
      </c>
      <c r="G289" s="130">
        <v>17.839556553699801</v>
      </c>
      <c r="H289" s="129">
        <v>30.998999999999999</v>
      </c>
      <c r="I289" s="129">
        <v>-67.578999999999994</v>
      </c>
      <c r="J289" s="130">
        <v>4.67509316554737</v>
      </c>
      <c r="K289" s="130">
        <v>-13.1644633881524</v>
      </c>
      <c r="L289" s="129">
        <v>56.246000000000002</v>
      </c>
      <c r="M289" s="129">
        <v>25.247</v>
      </c>
      <c r="N289" s="130">
        <v>11.0953956258347</v>
      </c>
      <c r="O289" s="130">
        <v>6.4203024602873002</v>
      </c>
    </row>
    <row r="290" spans="1:15" s="1" customFormat="1" ht="19.75" customHeight="1" x14ac:dyDescent="0.25">
      <c r="A290" s="124" t="s">
        <v>153</v>
      </c>
      <c r="B290" s="57"/>
      <c r="C290" s="57"/>
      <c r="D290" s="125">
        <v>552.58100000000002</v>
      </c>
      <c r="E290" s="125">
        <v>310.673</v>
      </c>
      <c r="F290" s="126">
        <v>100</v>
      </c>
      <c r="G290" s="127"/>
      <c r="H290" s="125">
        <v>663.06700000000001</v>
      </c>
      <c r="I290" s="125">
        <v>110.486</v>
      </c>
      <c r="J290" s="126">
        <v>100</v>
      </c>
      <c r="K290" s="127"/>
      <c r="L290" s="125">
        <v>506.93099999999998</v>
      </c>
      <c r="M290" s="133">
        <v>-156.136</v>
      </c>
      <c r="N290" s="126">
        <v>99.999999999999901</v>
      </c>
      <c r="O290" s="127"/>
    </row>
    <row r="291" spans="1:15" s="1" customFormat="1" ht="11.15" customHeight="1" x14ac:dyDescent="0.25">
      <c r="A291" s="44"/>
      <c r="B291" s="44"/>
      <c r="C291" s="128"/>
      <c r="D291" s="44"/>
      <c r="E291" s="44"/>
      <c r="F291" s="128"/>
      <c r="G291" s="128"/>
      <c r="H291" s="44"/>
      <c r="I291" s="44"/>
      <c r="J291" s="128"/>
      <c r="K291" s="128"/>
      <c r="L291" s="44"/>
      <c r="M291" s="44"/>
      <c r="N291" s="128"/>
      <c r="O291" s="128"/>
    </row>
    <row r="292" spans="1:15" s="1" customFormat="1" ht="19.75" customHeight="1" x14ac:dyDescent="0.25">
      <c r="A292" s="120" t="s">
        <v>76</v>
      </c>
      <c r="B292" s="121" t="s">
        <v>159</v>
      </c>
      <c r="C292" s="121" t="s">
        <v>76</v>
      </c>
      <c r="D292" s="129">
        <v>156.28200000000001</v>
      </c>
      <c r="E292" s="129">
        <v>-24.983000000000001</v>
      </c>
      <c r="F292" s="135">
        <f>D292/D$301</f>
        <v>0.20466313779619333</v>
      </c>
      <c r="G292" s="130">
        <v>-2.9774351814066802</v>
      </c>
      <c r="H292" s="129">
        <v>166.22800000000001</v>
      </c>
      <c r="I292" s="129">
        <v>9.9459999999999997</v>
      </c>
      <c r="J292" s="135">
        <f>H292/H$301</f>
        <v>0.24581322820253845</v>
      </c>
      <c r="K292" s="135">
        <f>J292-F292</f>
        <v>4.1150090406345124E-2</v>
      </c>
      <c r="L292" s="129">
        <v>162.56299999999999</v>
      </c>
      <c r="M292" s="129">
        <v>-3.6649999999999898</v>
      </c>
      <c r="N292" s="135">
        <f>L292/L$301</f>
        <v>0.21889997253028401</v>
      </c>
      <c r="O292" s="135">
        <f t="shared" ref="O292:O300" si="38">N292-J292</f>
        <v>-2.6913255672254444E-2</v>
      </c>
    </row>
    <row r="293" spans="1:15" s="1" customFormat="1" ht="19.75" customHeight="1" x14ac:dyDescent="0.25">
      <c r="A293" s="131"/>
      <c r="B293" s="121" t="s">
        <v>161</v>
      </c>
      <c r="C293" s="121" t="s">
        <v>242</v>
      </c>
      <c r="D293" s="122">
        <v>131.58099999999999</v>
      </c>
      <c r="E293" s="122">
        <v>-2.952</v>
      </c>
      <c r="F293" s="135">
        <f t="shared" ref="F293:F300" si="39">D293/D$301</f>
        <v>0.17231530396565767</v>
      </c>
      <c r="G293" s="123">
        <v>-0.25262545568825001</v>
      </c>
      <c r="H293" s="122">
        <v>165.74799999999999</v>
      </c>
      <c r="I293" s="122">
        <v>34.167000000000002</v>
      </c>
      <c r="J293" s="135">
        <f t="shared" ref="J293:J300" si="40">H293/H$301</f>
        <v>0.24510341788455819</v>
      </c>
      <c r="K293" s="135">
        <f t="shared" ref="K293:K300" si="41">J293-F293</f>
        <v>7.2788113918900527E-2</v>
      </c>
      <c r="L293" s="122">
        <v>152.94800000000001</v>
      </c>
      <c r="M293" s="122">
        <v>-12.8</v>
      </c>
      <c r="N293" s="135">
        <f t="shared" ref="N293:N300" si="42">L293/L$301</f>
        <v>0.20595284904044514</v>
      </c>
      <c r="O293" s="135">
        <f t="shared" si="38"/>
        <v>-3.9150568844113054E-2</v>
      </c>
    </row>
    <row r="294" spans="1:15" s="1" customFormat="1" ht="19.75" customHeight="1" x14ac:dyDescent="0.25">
      <c r="A294" s="131"/>
      <c r="B294" s="121" t="s">
        <v>154</v>
      </c>
      <c r="C294" s="121" t="s">
        <v>242</v>
      </c>
      <c r="D294" s="129">
        <v>109.33199999999999</v>
      </c>
      <c r="E294" s="129">
        <v>11.132999999999999</v>
      </c>
      <c r="F294" s="135">
        <f t="shared" si="39"/>
        <v>0.14317855019473394</v>
      </c>
      <c r="G294" s="130">
        <v>1.4837552578239701</v>
      </c>
      <c r="H294" s="129">
        <v>71.116</v>
      </c>
      <c r="I294" s="129">
        <v>-38.216000000000001</v>
      </c>
      <c r="J294" s="135">
        <f t="shared" si="40"/>
        <v>0.10516431369475493</v>
      </c>
      <c r="K294" s="135">
        <f t="shared" si="41"/>
        <v>-3.8014236499979009E-2</v>
      </c>
      <c r="L294" s="129">
        <v>109.86499999999999</v>
      </c>
      <c r="M294" s="129">
        <v>38.749000000000002</v>
      </c>
      <c r="N294" s="135">
        <f t="shared" si="42"/>
        <v>0.14793923267926684</v>
      </c>
      <c r="O294" s="135">
        <f t="shared" si="38"/>
        <v>4.2774918984511912E-2</v>
      </c>
    </row>
    <row r="295" spans="1:15" s="1" customFormat="1" ht="19.75" customHeight="1" x14ac:dyDescent="0.25">
      <c r="A295" s="131"/>
      <c r="B295" s="121" t="s">
        <v>163</v>
      </c>
      <c r="C295" s="121" t="s">
        <v>243</v>
      </c>
      <c r="D295" s="122">
        <v>58.831000000000003</v>
      </c>
      <c r="E295" s="122">
        <v>13.180999999999999</v>
      </c>
      <c r="F295" s="135">
        <f t="shared" si="39"/>
        <v>7.7043658640712623E-2</v>
      </c>
      <c r="G295" s="123">
        <v>1.6947829597611399</v>
      </c>
      <c r="H295" s="122">
        <v>43.45</v>
      </c>
      <c r="I295" s="122">
        <v>-15.381</v>
      </c>
      <c r="J295" s="135">
        <f t="shared" si="40"/>
        <v>6.4252621492169162E-2</v>
      </c>
      <c r="K295" s="135">
        <f t="shared" si="41"/>
        <v>-1.279103714854346E-2</v>
      </c>
      <c r="L295" s="122">
        <v>52.432000000000002</v>
      </c>
      <c r="M295" s="122">
        <v>8.9819999999999993</v>
      </c>
      <c r="N295" s="135">
        <f t="shared" si="42"/>
        <v>7.0602556299452224E-2</v>
      </c>
      <c r="O295" s="135">
        <f t="shared" si="38"/>
        <v>6.3499348072830614E-3</v>
      </c>
    </row>
    <row r="296" spans="1:15" s="1" customFormat="1" ht="19.75" customHeight="1" x14ac:dyDescent="0.25">
      <c r="A296" s="131"/>
      <c r="B296" s="121" t="s">
        <v>165</v>
      </c>
      <c r="C296" s="121" t="s">
        <v>242</v>
      </c>
      <c r="D296" s="129">
        <v>44.582000000000001</v>
      </c>
      <c r="E296" s="129">
        <v>13.798999999999999</v>
      </c>
      <c r="F296" s="135">
        <f t="shared" si="39"/>
        <v>5.8383511915830938E-2</v>
      </c>
      <c r="G296" s="130">
        <v>1.7593304028954</v>
      </c>
      <c r="H296" s="129">
        <v>20.199000000000002</v>
      </c>
      <c r="I296" s="129">
        <v>-24.382999999999999</v>
      </c>
      <c r="J296" s="135">
        <f t="shared" si="40"/>
        <v>2.9869705443505753E-2</v>
      </c>
      <c r="K296" s="135">
        <f t="shared" si="41"/>
        <v>-2.8513806472325185E-2</v>
      </c>
      <c r="L296" s="129">
        <v>31.414999999999999</v>
      </c>
      <c r="M296" s="129">
        <v>11.215999999999999</v>
      </c>
      <c r="N296" s="135">
        <f t="shared" si="42"/>
        <v>4.2302016061704521E-2</v>
      </c>
      <c r="O296" s="135">
        <f t="shared" si="38"/>
        <v>1.2432310618198768E-2</v>
      </c>
    </row>
    <row r="297" spans="1:15" s="1" customFormat="1" ht="19.75" customHeight="1" x14ac:dyDescent="0.25">
      <c r="A297" s="131"/>
      <c r="B297" s="121" t="s">
        <v>165</v>
      </c>
      <c r="C297" s="121" t="s">
        <v>244</v>
      </c>
      <c r="D297" s="122">
        <v>18.832999999999998</v>
      </c>
      <c r="E297" s="122">
        <v>5</v>
      </c>
      <c r="F297" s="135">
        <f t="shared" si="39"/>
        <v>2.4663242562263783E-2</v>
      </c>
      <c r="G297" s="123">
        <v>0.63983387889877896</v>
      </c>
      <c r="H297" s="122">
        <v>8.6660000000000004</v>
      </c>
      <c r="I297" s="122">
        <v>-10.167</v>
      </c>
      <c r="J297" s="135">
        <f t="shared" si="40"/>
        <v>1.281503378253482E-2</v>
      </c>
      <c r="K297" s="135">
        <f t="shared" si="41"/>
        <v>-1.1848208779728963E-2</v>
      </c>
      <c r="L297" s="122">
        <v>17.416</v>
      </c>
      <c r="M297" s="122">
        <v>8.75</v>
      </c>
      <c r="N297" s="135">
        <f t="shared" si="42"/>
        <v>2.3451596744569345E-2</v>
      </c>
      <c r="O297" s="135">
        <f t="shared" si="38"/>
        <v>1.0636562962034525E-2</v>
      </c>
    </row>
    <row r="298" spans="1:15" s="1" customFormat="1" ht="19.75" customHeight="1" x14ac:dyDescent="0.25">
      <c r="A298" s="131"/>
      <c r="B298" s="121" t="s">
        <v>155</v>
      </c>
      <c r="C298" s="121" t="s">
        <v>244</v>
      </c>
      <c r="D298" s="129">
        <v>165.33199999999999</v>
      </c>
      <c r="E298" s="129">
        <v>-4.5330000000000004</v>
      </c>
      <c r="F298" s="135">
        <f t="shared" si="39"/>
        <v>0.2165147995170284</v>
      </c>
      <c r="G298" s="130">
        <v>-0.42012306607771099</v>
      </c>
      <c r="H298" s="129">
        <v>125.08199999999999</v>
      </c>
      <c r="I298" s="129">
        <v>-40.25</v>
      </c>
      <c r="J298" s="135">
        <f t="shared" si="40"/>
        <v>0.18496769623667439</v>
      </c>
      <c r="K298" s="135">
        <f t="shared" si="41"/>
        <v>-3.1547103280354011E-2</v>
      </c>
      <c r="L298" s="129">
        <v>146.83099999999999</v>
      </c>
      <c r="M298" s="129">
        <v>21.748999999999999</v>
      </c>
      <c r="N298" s="135">
        <f t="shared" si="42"/>
        <v>0.19771597390915602</v>
      </c>
      <c r="O298" s="135">
        <f t="shared" si="38"/>
        <v>1.2748277672481628E-2</v>
      </c>
    </row>
    <row r="299" spans="1:15" s="1" customFormat="1" ht="19.75" customHeight="1" x14ac:dyDescent="0.25">
      <c r="A299" s="131"/>
      <c r="B299" s="121" t="s">
        <v>178</v>
      </c>
      <c r="C299" s="121" t="s">
        <v>244</v>
      </c>
      <c r="D299" s="122">
        <v>58.582999999999998</v>
      </c>
      <c r="E299" s="122">
        <v>-4.3319999999999999</v>
      </c>
      <c r="F299" s="135">
        <f t="shared" si="39"/>
        <v>7.6718883822285311E-2</v>
      </c>
      <c r="G299" s="123">
        <v>-0.48867295275889699</v>
      </c>
      <c r="H299" s="122">
        <v>51.747999999999998</v>
      </c>
      <c r="I299" s="122">
        <v>-6.835</v>
      </c>
      <c r="J299" s="135">
        <f t="shared" si="40"/>
        <v>7.6523467364252459E-2</v>
      </c>
      <c r="K299" s="135">
        <f t="shared" si="41"/>
        <v>-1.9541645803285157E-4</v>
      </c>
      <c r="L299" s="122">
        <v>50.832999999999998</v>
      </c>
      <c r="M299" s="122">
        <v>-0.91500000000000004</v>
      </c>
      <c r="N299" s="135">
        <f t="shared" si="42"/>
        <v>6.8449415325947033E-2</v>
      </c>
      <c r="O299" s="135">
        <f t="shared" si="38"/>
        <v>-8.0740520383054265E-3</v>
      </c>
    </row>
    <row r="300" spans="1:15" s="1" customFormat="1" ht="19.75" customHeight="1" x14ac:dyDescent="0.25">
      <c r="A300" s="131"/>
      <c r="B300" s="121" t="s">
        <v>179</v>
      </c>
      <c r="C300" s="121" t="s">
        <v>244</v>
      </c>
      <c r="D300" s="129">
        <v>20.25</v>
      </c>
      <c r="E300" s="129">
        <v>-6</v>
      </c>
      <c r="F300" s="135">
        <f t="shared" si="39"/>
        <v>2.6518911585293986E-2</v>
      </c>
      <c r="G300" s="130">
        <v>-0.73022619067995298</v>
      </c>
      <c r="H300" s="129">
        <v>24</v>
      </c>
      <c r="I300" s="129">
        <v>3.75</v>
      </c>
      <c r="J300" s="135">
        <f t="shared" si="40"/>
        <v>3.5490515899011733E-2</v>
      </c>
      <c r="K300" s="135">
        <f t="shared" si="41"/>
        <v>8.9716043137177473E-3</v>
      </c>
      <c r="L300" s="129">
        <v>18.332999999999998</v>
      </c>
      <c r="M300" s="129">
        <v>-5.6669999999999998</v>
      </c>
      <c r="N300" s="135">
        <f t="shared" si="42"/>
        <v>2.4686387409174886E-2</v>
      </c>
      <c r="O300" s="135">
        <f t="shared" si="38"/>
        <v>-1.0804128489836848E-2</v>
      </c>
    </row>
    <row r="301" spans="1:15" s="1" customFormat="1" ht="19.75" customHeight="1" x14ac:dyDescent="0.25">
      <c r="A301" s="124" t="s">
        <v>153</v>
      </c>
      <c r="B301" s="57"/>
      <c r="C301" s="57"/>
      <c r="D301" s="125">
        <f>SUM(D292:D300)</f>
        <v>763.60599999999999</v>
      </c>
      <c r="E301" s="125">
        <f>SUM(E292:E300)</f>
        <v>0.31299999999999617</v>
      </c>
      <c r="F301" s="126">
        <v>100</v>
      </c>
      <c r="G301" s="127"/>
      <c r="H301" s="125">
        <f t="shared" ref="H301:I301" si="43">SUM(H292:H300)</f>
        <v>676.23700000000008</v>
      </c>
      <c r="I301" s="125">
        <f t="shared" si="43"/>
        <v>-87.369</v>
      </c>
      <c r="J301" s="126">
        <v>100</v>
      </c>
      <c r="K301" s="127"/>
      <c r="L301" s="125">
        <f t="shared" ref="L301:M301" si="44">SUM(L292:L300)</f>
        <v>742.63599999999997</v>
      </c>
      <c r="M301" s="125">
        <f t="shared" si="44"/>
        <v>66.399000000000001</v>
      </c>
      <c r="N301" s="126">
        <v>100</v>
      </c>
      <c r="O301" s="127"/>
    </row>
    <row r="302" spans="1:15" s="1" customFormat="1" ht="11.15" customHeight="1" x14ac:dyDescent="0.25">
      <c r="A302" s="44"/>
      <c r="B302" s="44"/>
      <c r="C302" s="128"/>
      <c r="D302" s="44"/>
      <c r="E302" s="44"/>
      <c r="F302" s="128"/>
      <c r="G302" s="128"/>
      <c r="H302" s="44"/>
      <c r="I302" s="44"/>
      <c r="J302" s="128"/>
      <c r="K302" s="128"/>
      <c r="L302" s="44"/>
      <c r="M302" s="44"/>
      <c r="N302" s="128"/>
      <c r="O302" s="128"/>
    </row>
    <row r="303" spans="1:15" s="1" customFormat="1" ht="19.75" customHeight="1" x14ac:dyDescent="0.25">
      <c r="A303" s="120" t="s">
        <v>78</v>
      </c>
      <c r="B303" s="121" t="s">
        <v>152</v>
      </c>
      <c r="C303" s="121" t="s">
        <v>78</v>
      </c>
      <c r="D303" s="122">
        <v>46.83</v>
      </c>
      <c r="E303" s="122">
        <v>-9.0020000000000007</v>
      </c>
      <c r="F303" s="123">
        <v>19.492844714912501</v>
      </c>
      <c r="G303" s="123">
        <v>-80.507155285087507</v>
      </c>
      <c r="H303" s="122">
        <v>40.363999999999997</v>
      </c>
      <c r="I303" s="122">
        <v>-6.4660000000000002</v>
      </c>
      <c r="J303" s="123">
        <v>17.217345310913799</v>
      </c>
      <c r="K303" s="123">
        <v>-2.2754994039987002</v>
      </c>
      <c r="L303" s="122">
        <v>20.664000000000001</v>
      </c>
      <c r="M303" s="122">
        <v>-19.7</v>
      </c>
      <c r="N303" s="123">
        <v>12.031931432431</v>
      </c>
      <c r="O303" s="132">
        <v>-5.1854138784827404</v>
      </c>
    </row>
    <row r="304" spans="1:15" s="1" customFormat="1" ht="19.75" customHeight="1" x14ac:dyDescent="0.25">
      <c r="A304" s="131"/>
      <c r="B304" s="121" t="s">
        <v>154</v>
      </c>
      <c r="C304" s="121" t="s">
        <v>245</v>
      </c>
      <c r="D304" s="129">
        <v>105.414</v>
      </c>
      <c r="E304" s="129">
        <v>105.414</v>
      </c>
      <c r="F304" s="130">
        <v>43.878256091774098</v>
      </c>
      <c r="G304" s="130">
        <v>43.878256091774098</v>
      </c>
      <c r="H304" s="129">
        <v>131.66</v>
      </c>
      <c r="I304" s="129">
        <v>26.245999999999999</v>
      </c>
      <c r="J304" s="130">
        <v>56.159837568994803</v>
      </c>
      <c r="K304" s="130">
        <v>12.281581477220699</v>
      </c>
      <c r="L304" s="129">
        <v>102.664</v>
      </c>
      <c r="M304" s="129">
        <v>-28.995999999999999</v>
      </c>
      <c r="N304" s="130">
        <v>59.7776910849351</v>
      </c>
      <c r="O304" s="130">
        <v>3.6178535159402498</v>
      </c>
    </row>
    <row r="305" spans="1:15" s="1" customFormat="1" ht="19.75" customHeight="1" x14ac:dyDescent="0.25">
      <c r="A305" s="131"/>
      <c r="B305" s="121" t="s">
        <v>165</v>
      </c>
      <c r="C305" s="121" t="s">
        <v>246</v>
      </c>
      <c r="D305" s="122">
        <v>70.748000000000005</v>
      </c>
      <c r="E305" s="122">
        <v>70.748000000000005</v>
      </c>
      <c r="F305" s="123">
        <v>29.448639288717199</v>
      </c>
      <c r="G305" s="123">
        <v>29.448639288717199</v>
      </c>
      <c r="H305" s="122">
        <v>38.499000000000002</v>
      </c>
      <c r="I305" s="122">
        <v>-32.249000000000002</v>
      </c>
      <c r="J305" s="123">
        <v>16.4218258132214</v>
      </c>
      <c r="K305" s="123">
        <v>-13.0268134754958</v>
      </c>
      <c r="L305" s="122">
        <v>48.414999999999999</v>
      </c>
      <c r="M305" s="122">
        <v>9.9160000000000004</v>
      </c>
      <c r="N305" s="123">
        <v>28.190377482633899</v>
      </c>
      <c r="O305" s="123">
        <v>11.768551669412499</v>
      </c>
    </row>
    <row r="306" spans="1:15" s="1" customFormat="1" ht="19.75" customHeight="1" x14ac:dyDescent="0.25">
      <c r="A306" s="131"/>
      <c r="B306" s="121" t="s">
        <v>178</v>
      </c>
      <c r="C306" s="121" t="s">
        <v>247</v>
      </c>
      <c r="D306" s="129">
        <v>17.25</v>
      </c>
      <c r="E306" s="129">
        <v>17.25</v>
      </c>
      <c r="F306" s="130">
        <v>7.1802599045962001</v>
      </c>
      <c r="G306" s="130">
        <v>7.1802599045962001</v>
      </c>
      <c r="H306" s="129">
        <v>23.914999999999999</v>
      </c>
      <c r="I306" s="129">
        <v>6.665</v>
      </c>
      <c r="J306" s="130">
        <v>10.200991306870099</v>
      </c>
      <c r="K306" s="130">
        <v>3.0207314022738498</v>
      </c>
      <c r="L306" s="129"/>
      <c r="M306" s="129">
        <v>-23.914999999999999</v>
      </c>
      <c r="N306" s="130"/>
      <c r="O306" s="130">
        <v>-10.200991306870099</v>
      </c>
    </row>
    <row r="307" spans="1:15" s="1" customFormat="1" ht="19.75" customHeight="1" x14ac:dyDescent="0.25">
      <c r="A307" s="124" t="s">
        <v>153</v>
      </c>
      <c r="B307" s="57"/>
      <c r="C307" s="57"/>
      <c r="D307" s="125">
        <v>240.24199999999999</v>
      </c>
      <c r="E307" s="125">
        <v>184.41</v>
      </c>
      <c r="F307" s="126">
        <v>100</v>
      </c>
      <c r="G307" s="127"/>
      <c r="H307" s="125">
        <v>234.43799999999999</v>
      </c>
      <c r="I307" s="125">
        <v>-5.8040000000000003</v>
      </c>
      <c r="J307" s="126">
        <v>100</v>
      </c>
      <c r="K307" s="127"/>
      <c r="L307" s="125">
        <v>171.74299999999999</v>
      </c>
      <c r="M307" s="125">
        <v>-62.695</v>
      </c>
      <c r="N307" s="126">
        <v>100</v>
      </c>
      <c r="O307" s="127"/>
    </row>
    <row r="308" spans="1:15" s="1" customFormat="1" ht="11.15" customHeight="1" x14ac:dyDescent="0.25">
      <c r="A308" s="44"/>
      <c r="B308" s="44"/>
      <c r="C308" s="128"/>
      <c r="D308" s="44"/>
      <c r="E308" s="44"/>
      <c r="F308" s="128"/>
      <c r="G308" s="128"/>
      <c r="H308" s="44"/>
      <c r="I308" s="44"/>
      <c r="J308" s="128"/>
      <c r="K308" s="128"/>
      <c r="L308" s="44"/>
      <c r="M308" s="44"/>
      <c r="N308" s="128"/>
      <c r="O308" s="128"/>
    </row>
    <row r="309" spans="1:15" s="1" customFormat="1" ht="31.5" customHeight="1" x14ac:dyDescent="0.25"/>
  </sheetData>
  <mergeCells count="3">
    <mergeCell ref="D11:G11"/>
    <mergeCell ref="H11:K11"/>
    <mergeCell ref="L11:O11"/>
  </mergeCells>
  <pageMargins left="0.7" right="0.7" top="0.75" bottom="0.75" header="0.3" footer="0.3"/>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3D3442-DA5A-49E4-A8A0-6BB53129F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037f1-7161-4bc0-842b-a4fdad54800f"/>
    <ds:schemaRef ds:uri="448c4046-da43-471a-83b0-bc5566b3a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F17727-36AE-4A92-B880-876E02C029A6}">
  <ds:schemaRefs>
    <ds:schemaRef ds:uri="http://schemas.microsoft.com/sharepoint/v3/contenttype/forms"/>
  </ds:schemaRefs>
</ds:datastoreItem>
</file>

<file path=customXml/itemProps3.xml><?xml version="1.0" encoding="utf-8"?>
<ds:datastoreItem xmlns:ds="http://schemas.openxmlformats.org/officeDocument/2006/customXml" ds:itemID="{8EDC7162-B792-47F0-AA41-1AADC5BD42B0}">
  <ds:schemaRefs>
    <ds:schemaRef ds:uri="http://schemas.microsoft.com/office/2006/metadata/properties"/>
    <ds:schemaRef ds:uri="http://schemas.microsoft.com/office/infopath/2007/PartnerControls"/>
    <ds:schemaRef ds:uri="448c4046-da43-471a-83b0-bc5566b3a071"/>
    <ds:schemaRef ds:uri="3e3037f1-7161-4bc0-842b-a4fdad5480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Vergelijking o.b.v. peildatum</vt:lpstr>
      <vt:lpstr>Herkomst &amp; Toelatingscategorie</vt:lpstr>
      <vt:lpstr>Instroomprognoses obv week 33</vt:lpstr>
      <vt:lpstr>SL marktaandeel per opleiding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(Joep)</dc:creator>
  <cp:lastModifiedBy>Bouma, J.M.C. (Joep)</cp:lastModifiedBy>
  <dcterms:created xsi:type="dcterms:W3CDTF">2024-08-15T08:58:45Z</dcterms:created>
  <dcterms:modified xsi:type="dcterms:W3CDTF">2024-08-15T11:11:51Z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y fmtid="{D5CDD505-2E9C-101B-9397-08002B2CF9AE}" pid="3" name="MediaServiceImageTags">
    <vt:lpwstr/>
  </property>
</Properties>
</file>